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4680" activeTab="1"/>
  </bookViews>
  <sheets>
    <sheet name="차수별 접근" sheetId="1" r:id="rId1"/>
    <sheet name="구간별 접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<sst xmlns="http://schemas.openxmlformats.org/spreadsheetml/2006/main" count="107" uniqueCount="77">
  <si>
    <t>탈락잔류</t>
  </si>
  <si>
    <t>응시총원</t>
  </si>
  <si>
    <t>분류
차수</t>
  </si>
  <si>
    <t>차수별
누적인원</t>
  </si>
  <si>
    <t>차수별 추합</t>
  </si>
  <si>
    <t>총 추합 인원</t>
  </si>
  <si>
    <t>초기
인원</t>
  </si>
  <si>
    <t>차수별 해당
 대기순위</t>
  </si>
  <si>
    <t>총탈락잔류</t>
  </si>
  <si>
    <t>총 초기잔류</t>
  </si>
  <si>
    <t>총 타교 빠짐</t>
  </si>
  <si>
    <t>1차</t>
  </si>
  <si>
    <t>2차</t>
  </si>
  <si>
    <t>3차</t>
  </si>
  <si>
    <t>4차</t>
  </si>
  <si>
    <t>5차</t>
  </si>
  <si>
    <t>6차</t>
  </si>
  <si>
    <t>7차</t>
  </si>
  <si>
    <t>8차</t>
  </si>
  <si>
    <t>9차</t>
  </si>
  <si>
    <t>평균합격률</t>
  </si>
  <si>
    <t>평균 잔류 비율</t>
  </si>
  <si>
    <t>차수별 초기
잔류인원*</t>
  </si>
  <si>
    <t>*) 합격자 중, 타교 지원 의사 없음</t>
  </si>
  <si>
    <t>**) 경의치한 등</t>
  </si>
  <si>
    <t>구간 내
타교 빠짐**</t>
  </si>
  <si>
    <t>차수별
잔류비율 가정*</t>
  </si>
  <si>
    <t>타희망학교
응시인원</t>
  </si>
  <si>
    <t>타희망학교
합격률</t>
  </si>
  <si>
    <t>타희망교
합격자</t>
  </si>
  <si>
    <t>총 타희망합격</t>
  </si>
  <si>
    <t>관심 대상학과 정시정원 수 =</t>
  </si>
  <si>
    <t>1) Case 1</t>
  </si>
  <si>
    <t>2) Case 2</t>
  </si>
  <si>
    <t>관심 대상학과 정시정원 수 =</t>
  </si>
  <si>
    <t>1) Case 1</t>
  </si>
  <si>
    <t>타희망학교
응시인원</t>
  </si>
  <si>
    <t>타희망학교
합격률</t>
  </si>
  <si>
    <t>타희망교
합격자</t>
  </si>
  <si>
    <t>탈락잔류</t>
  </si>
  <si>
    <t>*) 합격자 중, 타교 지원 의사 없음</t>
  </si>
  <si>
    <t>**) 경의치한 등</t>
  </si>
  <si>
    <t>분류
구간</t>
  </si>
  <si>
    <t>구간별
누적인원</t>
  </si>
  <si>
    <t>구간별 해당
 대기순위</t>
  </si>
  <si>
    <t>구간별
잔류비율 가정*</t>
  </si>
  <si>
    <t>구간별 초기
잔류인원*</t>
  </si>
  <si>
    <t>구간 내
타교 빠짐**</t>
  </si>
  <si>
    <t>1구간</t>
  </si>
  <si>
    <t>2구간</t>
  </si>
  <si>
    <t>3구간</t>
  </si>
  <si>
    <t>4구간</t>
  </si>
  <si>
    <t>5구간</t>
  </si>
  <si>
    <t>6구간</t>
  </si>
  <si>
    <t>7구간</t>
  </si>
  <si>
    <t>8구간</t>
  </si>
  <si>
    <t>9구간</t>
  </si>
  <si>
    <t>10구간</t>
  </si>
  <si>
    <t>구간
인원</t>
  </si>
  <si>
    <t>11구간</t>
  </si>
  <si>
    <t>12구간</t>
  </si>
  <si>
    <t>13구간</t>
  </si>
  <si>
    <t>14구간</t>
  </si>
  <si>
    <t>15구간</t>
  </si>
  <si>
    <t>잔류인원 =</t>
  </si>
  <si>
    <t>총 
추합인원</t>
  </si>
  <si>
    <t>총
탈락잔류</t>
  </si>
  <si>
    <t>총
타희망합격</t>
  </si>
  <si>
    <t>평균
합격률</t>
  </si>
  <si>
    <t>총 
타교 빠짐</t>
  </si>
  <si>
    <t>총 
초기잔류</t>
  </si>
  <si>
    <t>평균 
잔류 비율</t>
  </si>
  <si>
    <t>구간별 
추합</t>
  </si>
  <si>
    <t>구간
잔류인원</t>
  </si>
  <si>
    <t>누적
잔류인원</t>
  </si>
  <si>
    <r>
      <t xml:space="preserve">중요 : </t>
    </r>
    <r>
      <rPr>
        <b/>
        <sz val="11"/>
        <color indexed="10"/>
        <rFont val="맑은 고딕"/>
        <family val="3"/>
      </rPr>
      <t>N Column의 누적 잔류인원</t>
    </r>
    <r>
      <rPr>
        <b/>
        <sz val="11"/>
        <color indexed="8"/>
        <rFont val="맑은 고딕"/>
        <family val="3"/>
      </rPr>
      <t xml:space="preserve">이 정시정원 수 보다 많아지는 구간에서 구간인원을 조정하여 끝 내세요. </t>
    </r>
  </si>
  <si>
    <r>
      <t xml:space="preserve">즉, </t>
    </r>
    <r>
      <rPr>
        <b/>
        <sz val="11"/>
        <color indexed="12"/>
        <rFont val="맑은 고딕"/>
        <family val="3"/>
      </rPr>
      <t>그 이하의 B Column의 구간인원을 영(0)</t>
    </r>
    <r>
      <rPr>
        <b/>
        <sz val="11"/>
        <color indexed="8"/>
        <rFont val="맑은 고딕"/>
        <family val="3"/>
      </rPr>
      <t>으로 넣으세요</t>
    </r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</si>
</sst>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</numFmts>
  <fonts count="24"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indexed="12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12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0" fillId="0" borderId="13" xfId="0" applyNumberForma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41" fontId="20" fillId="0" borderId="0" xfId="48" applyFont="1" applyBorder="1" applyAlignment="1">
      <alignment vertical="center"/>
    </xf>
    <xf numFmtId="41" fontId="20" fillId="0" borderId="14" xfId="48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9" fillId="0" borderId="18" xfId="48" applyFont="1" applyBorder="1" applyAlignment="1">
      <alignment vertical="center"/>
    </xf>
    <xf numFmtId="41" fontId="0" fillId="0" borderId="18" xfId="48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20" fillId="0" borderId="18" xfId="48" applyFont="1" applyBorder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9" fontId="18" fillId="0" borderId="18" xfId="43" applyFont="1" applyBorder="1" applyAlignment="1">
      <alignment vertical="center"/>
    </xf>
    <xf numFmtId="9" fontId="18" fillId="0" borderId="0" xfId="43" applyFont="1" applyBorder="1" applyAlignment="1">
      <alignment vertical="center"/>
    </xf>
    <xf numFmtId="9" fontId="18" fillId="0" borderId="14" xfId="43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9" fontId="10" fillId="0" borderId="13" xfId="43" applyFont="1" applyBorder="1" applyAlignment="1">
      <alignment horizontal="center" vertical="center"/>
    </xf>
    <xf numFmtId="9" fontId="10" fillId="0" borderId="10" xfId="43" applyFont="1" applyBorder="1" applyAlignment="1">
      <alignment vertical="center"/>
    </xf>
    <xf numFmtId="41" fontId="1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0" fillId="0" borderId="13" xfId="48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0" fillId="0" borderId="18" xfId="48" applyFont="1" applyBorder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41" fontId="0" fillId="0" borderId="0" xfId="48" applyFont="1" applyAlignment="1">
      <alignment horizontal="center" vertical="center"/>
    </xf>
    <xf numFmtId="41" fontId="0" fillId="0" borderId="0" xfId="48" applyFont="1" applyAlignment="1">
      <alignment vertical="center"/>
    </xf>
    <xf numFmtId="0" fontId="20" fillId="0" borderId="0" xfId="0" applyFont="1" applyBorder="1" applyAlignment="1">
      <alignment vertical="center"/>
    </xf>
    <xf numFmtId="41" fontId="21" fillId="0" borderId="18" xfId="48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14" xfId="0" applyNumberFormat="1" applyFon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22" fillId="0" borderId="13" xfId="0" applyNumberFormat="1" applyFont="1" applyBorder="1" applyAlignment="1">
      <alignment vertical="center"/>
    </xf>
    <xf numFmtId="41" fontId="22" fillId="0" borderId="17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1" fontId="10" fillId="0" borderId="13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10" fillId="0" borderId="13" xfId="43" applyFont="1" applyBorder="1" applyAlignment="1">
      <alignment horizontal="center" vertical="center" wrapText="1"/>
    </xf>
    <xf numFmtId="9" fontId="10" fillId="0" borderId="17" xfId="43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 wrapText="1"/>
    </xf>
    <xf numFmtId="41" fontId="0" fillId="0" borderId="17" xfId="48" applyFon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33" sqref="B33"/>
    </sheetView>
  </sheetViews>
  <sheetFormatPr defaultColWidth="9.00390625" defaultRowHeight="16.5"/>
  <cols>
    <col min="1" max="1" width="7.625" style="4" customWidth="1"/>
    <col min="2" max="2" width="7.625" style="0" customWidth="1"/>
    <col min="3" max="3" width="10.50390625" style="0" customWidth="1"/>
    <col min="4" max="4" width="12.625" style="0" customWidth="1"/>
    <col min="5" max="5" width="17.875" style="0" customWidth="1"/>
    <col min="6" max="11" width="12.625" style="0" customWidth="1"/>
    <col min="12" max="12" width="13.375" style="0" customWidth="1"/>
    <col min="13" max="13" width="13.625" style="0" customWidth="1"/>
  </cols>
  <sheetData>
    <row r="1" spans="1:7" ht="18" customHeight="1">
      <c r="A1" s="6" t="s">
        <v>31</v>
      </c>
      <c r="B1" s="7"/>
      <c r="C1" s="7"/>
      <c r="D1" s="7"/>
      <c r="E1" s="43">
        <v>107</v>
      </c>
      <c r="G1" s="11"/>
    </row>
    <row r="2" spans="1:7" ht="18" customHeight="1">
      <c r="A2" s="44"/>
      <c r="B2" s="41"/>
      <c r="C2" s="41"/>
      <c r="D2" s="41"/>
      <c r="E2" s="11"/>
      <c r="G2" s="11"/>
    </row>
    <row r="3" ht="18" customHeight="1">
      <c r="A3" s="45" t="s">
        <v>32</v>
      </c>
    </row>
    <row r="4" spans="1:12" ht="18" customHeight="1">
      <c r="A4" s="67" t="s">
        <v>2</v>
      </c>
      <c r="B4" s="61" t="s">
        <v>6</v>
      </c>
      <c r="C4" s="61" t="s">
        <v>3</v>
      </c>
      <c r="D4" s="68" t="s">
        <v>7</v>
      </c>
      <c r="E4" s="61" t="s">
        <v>26</v>
      </c>
      <c r="F4" s="61" t="s">
        <v>22</v>
      </c>
      <c r="G4" s="61" t="s">
        <v>25</v>
      </c>
      <c r="H4" s="61" t="s">
        <v>27</v>
      </c>
      <c r="I4" s="61" t="s">
        <v>28</v>
      </c>
      <c r="J4" s="61" t="s">
        <v>29</v>
      </c>
      <c r="K4" s="63" t="s">
        <v>0</v>
      </c>
      <c r="L4" s="65" t="s">
        <v>4</v>
      </c>
    </row>
    <row r="5" spans="1:12" s="4" customFormat="1" ht="18" customHeight="1">
      <c r="A5" s="66"/>
      <c r="B5" s="62"/>
      <c r="C5" s="62"/>
      <c r="D5" s="64"/>
      <c r="E5" s="62"/>
      <c r="F5" s="62"/>
      <c r="G5" s="62"/>
      <c r="H5" s="62"/>
      <c r="I5" s="62"/>
      <c r="J5" s="62"/>
      <c r="K5" s="64"/>
      <c r="L5" s="66"/>
    </row>
    <row r="6" spans="1:12" ht="18" customHeight="1">
      <c r="A6" s="19" t="s">
        <v>11</v>
      </c>
      <c r="B6" s="24">
        <f>$E$1</f>
        <v>107</v>
      </c>
      <c r="C6" s="25">
        <f>B6</f>
        <v>107</v>
      </c>
      <c r="D6" s="26">
        <f aca="true" t="shared" si="0" ref="D6:D14">C6-$E$1</f>
        <v>0</v>
      </c>
      <c r="E6" s="33">
        <v>0.2</v>
      </c>
      <c r="F6" s="27">
        <f>B6*E6</f>
        <v>21.400000000000002</v>
      </c>
      <c r="G6" s="36">
        <v>1</v>
      </c>
      <c r="H6" s="25">
        <f>B6-F6-G6</f>
        <v>84.6</v>
      </c>
      <c r="I6" s="33">
        <v>0.9</v>
      </c>
      <c r="J6" s="25">
        <f>H6*I6</f>
        <v>76.14</v>
      </c>
      <c r="K6" s="30">
        <f>H6-J6-G6</f>
        <v>7.459999999999994</v>
      </c>
      <c r="L6" s="28">
        <f>G6+J6</f>
        <v>77.14</v>
      </c>
    </row>
    <row r="7" spans="1:12" ht="18" customHeight="1">
      <c r="A7" s="22" t="s">
        <v>12</v>
      </c>
      <c r="B7" s="12">
        <f>L6</f>
        <v>77.14</v>
      </c>
      <c r="C7" s="12">
        <f aca="true" t="shared" si="1" ref="C7:C14">C6+B7</f>
        <v>184.14</v>
      </c>
      <c r="D7" s="15">
        <f t="shared" si="0"/>
        <v>77.13999999999999</v>
      </c>
      <c r="E7" s="34">
        <v>0.25</v>
      </c>
      <c r="F7" s="20">
        <f>B7*E7</f>
        <v>19.285</v>
      </c>
      <c r="G7" s="11">
        <v>1</v>
      </c>
      <c r="H7" s="13">
        <f>B7-F7</f>
        <v>57.855000000000004</v>
      </c>
      <c r="I7" s="34">
        <v>0.8</v>
      </c>
      <c r="J7" s="13">
        <f>H7*I7</f>
        <v>46.284000000000006</v>
      </c>
      <c r="K7" s="31">
        <f>H7-J7</f>
        <v>11.570999999999998</v>
      </c>
      <c r="L7" s="29">
        <f aca="true" t="shared" si="2" ref="L7:L14">G7+J7</f>
        <v>47.284000000000006</v>
      </c>
    </row>
    <row r="8" spans="1:12" ht="18" customHeight="1">
      <c r="A8" s="22" t="s">
        <v>13</v>
      </c>
      <c r="B8" s="12">
        <f aca="true" t="shared" si="3" ref="B8:B14">J7+G7</f>
        <v>47.284000000000006</v>
      </c>
      <c r="C8" s="12">
        <f t="shared" si="1"/>
        <v>231.42399999999998</v>
      </c>
      <c r="D8" s="15">
        <f t="shared" si="0"/>
        <v>124.42399999999998</v>
      </c>
      <c r="E8" s="34">
        <v>0.3</v>
      </c>
      <c r="F8" s="20">
        <f aca="true" t="shared" si="4" ref="F8:F14">B8*E8</f>
        <v>14.185200000000002</v>
      </c>
      <c r="G8" s="11">
        <v>1</v>
      </c>
      <c r="H8" s="13">
        <f aca="true" t="shared" si="5" ref="H8:H14">B8-F8</f>
        <v>33.098800000000004</v>
      </c>
      <c r="I8" s="34">
        <v>0.7</v>
      </c>
      <c r="J8" s="13">
        <f aca="true" t="shared" si="6" ref="J8:J14">H8*I8</f>
        <v>23.16916</v>
      </c>
      <c r="K8" s="31">
        <f aca="true" t="shared" si="7" ref="K8:K14">H8-J8</f>
        <v>9.929640000000003</v>
      </c>
      <c r="L8" s="29">
        <f t="shared" si="2"/>
        <v>24.16916</v>
      </c>
    </row>
    <row r="9" spans="1:12" ht="18" customHeight="1">
      <c r="A9" s="22" t="s">
        <v>14</v>
      </c>
      <c r="B9" s="12">
        <f t="shared" si="3"/>
        <v>24.16916</v>
      </c>
      <c r="C9" s="12">
        <f t="shared" si="1"/>
        <v>255.59315999999998</v>
      </c>
      <c r="D9" s="15">
        <f t="shared" si="0"/>
        <v>148.59315999999998</v>
      </c>
      <c r="E9" s="34">
        <v>0.35</v>
      </c>
      <c r="F9" s="20">
        <f t="shared" si="4"/>
        <v>8.459206</v>
      </c>
      <c r="G9" s="11">
        <v>0</v>
      </c>
      <c r="H9" s="13">
        <f t="shared" si="5"/>
        <v>15.709954000000002</v>
      </c>
      <c r="I9" s="34">
        <v>0.65</v>
      </c>
      <c r="J9" s="13">
        <f t="shared" si="6"/>
        <v>10.211470100000001</v>
      </c>
      <c r="K9" s="31">
        <f t="shared" si="7"/>
        <v>5.4984839</v>
      </c>
      <c r="L9" s="29">
        <f t="shared" si="2"/>
        <v>10.211470100000001</v>
      </c>
    </row>
    <row r="10" spans="1:12" ht="18" customHeight="1">
      <c r="A10" s="23" t="s">
        <v>15</v>
      </c>
      <c r="B10" s="16">
        <f t="shared" si="3"/>
        <v>10.211470100000001</v>
      </c>
      <c r="C10" s="16">
        <f t="shared" si="1"/>
        <v>265.8046301</v>
      </c>
      <c r="D10" s="17">
        <f t="shared" si="0"/>
        <v>158.8046301</v>
      </c>
      <c r="E10" s="35">
        <v>0.4</v>
      </c>
      <c r="F10" s="21">
        <f t="shared" si="4"/>
        <v>4.084588040000001</v>
      </c>
      <c r="G10" s="37">
        <v>0</v>
      </c>
      <c r="H10" s="14">
        <f t="shared" si="5"/>
        <v>6.126882060000001</v>
      </c>
      <c r="I10" s="35">
        <v>0.6</v>
      </c>
      <c r="J10" s="14">
        <f t="shared" si="6"/>
        <v>3.6761292360000004</v>
      </c>
      <c r="K10" s="32">
        <f t="shared" si="7"/>
        <v>2.4507528240000003</v>
      </c>
      <c r="L10" s="5">
        <f t="shared" si="2"/>
        <v>3.6761292360000004</v>
      </c>
    </row>
    <row r="11" spans="1:12" ht="18" customHeight="1">
      <c r="A11" s="22" t="s">
        <v>16</v>
      </c>
      <c r="B11" s="12">
        <f t="shared" si="3"/>
        <v>3.6761292360000004</v>
      </c>
      <c r="C11" s="12">
        <f t="shared" si="1"/>
        <v>269.480759336</v>
      </c>
      <c r="D11" s="15">
        <f t="shared" si="0"/>
        <v>162.480759336</v>
      </c>
      <c r="E11" s="34">
        <v>0.5</v>
      </c>
      <c r="F11" s="20">
        <f t="shared" si="4"/>
        <v>1.8380646180000002</v>
      </c>
      <c r="G11" s="11">
        <v>0</v>
      </c>
      <c r="H11" s="13">
        <f t="shared" si="5"/>
        <v>1.8380646180000002</v>
      </c>
      <c r="I11" s="34">
        <v>0.6</v>
      </c>
      <c r="J11" s="13">
        <f t="shared" si="6"/>
        <v>1.1028387708</v>
      </c>
      <c r="K11" s="31">
        <f t="shared" si="7"/>
        <v>0.7352258472000002</v>
      </c>
      <c r="L11" s="29">
        <f t="shared" si="2"/>
        <v>1.1028387708</v>
      </c>
    </row>
    <row r="12" spans="1:12" ht="18" customHeight="1">
      <c r="A12" s="22" t="s">
        <v>17</v>
      </c>
      <c r="B12" s="12">
        <f t="shared" si="3"/>
        <v>1.1028387708</v>
      </c>
      <c r="C12" s="12">
        <f t="shared" si="1"/>
        <v>270.5835981068</v>
      </c>
      <c r="D12" s="15">
        <f t="shared" si="0"/>
        <v>163.58359810680003</v>
      </c>
      <c r="E12" s="34">
        <v>0.5</v>
      </c>
      <c r="F12" s="20">
        <f t="shared" si="4"/>
        <v>0.5514193854</v>
      </c>
      <c r="G12" s="11">
        <v>0</v>
      </c>
      <c r="H12" s="13">
        <f t="shared" si="5"/>
        <v>0.5514193854</v>
      </c>
      <c r="I12" s="34">
        <v>0.5</v>
      </c>
      <c r="J12" s="13">
        <f t="shared" si="6"/>
        <v>0.2757096927</v>
      </c>
      <c r="K12" s="31">
        <f t="shared" si="7"/>
        <v>0.2757096927</v>
      </c>
      <c r="L12" s="29">
        <f t="shared" si="2"/>
        <v>0.2757096927</v>
      </c>
    </row>
    <row r="13" spans="1:12" ht="18" customHeight="1">
      <c r="A13" s="22" t="s">
        <v>18</v>
      </c>
      <c r="B13" s="12">
        <f t="shared" si="3"/>
        <v>0.2757096927</v>
      </c>
      <c r="C13" s="12">
        <f t="shared" si="1"/>
        <v>270.8593077995</v>
      </c>
      <c r="D13" s="15">
        <f t="shared" si="0"/>
        <v>163.85930779950002</v>
      </c>
      <c r="E13" s="34">
        <v>0.5</v>
      </c>
      <c r="F13" s="20">
        <f t="shared" si="4"/>
        <v>0.13785484635</v>
      </c>
      <c r="G13" s="11">
        <v>0</v>
      </c>
      <c r="H13" s="13">
        <f t="shared" si="5"/>
        <v>0.13785484635</v>
      </c>
      <c r="I13" s="34">
        <v>0.4</v>
      </c>
      <c r="J13" s="13">
        <f t="shared" si="6"/>
        <v>0.055141938540000004</v>
      </c>
      <c r="K13" s="31">
        <f t="shared" si="7"/>
        <v>0.08271290781</v>
      </c>
      <c r="L13" s="29">
        <f t="shared" si="2"/>
        <v>0.055141938540000004</v>
      </c>
    </row>
    <row r="14" spans="1:12" ht="18" customHeight="1">
      <c r="A14" s="23" t="s">
        <v>19</v>
      </c>
      <c r="B14" s="16">
        <f t="shared" si="3"/>
        <v>0.055141938540000004</v>
      </c>
      <c r="C14" s="16">
        <f t="shared" si="1"/>
        <v>270.91444973804</v>
      </c>
      <c r="D14" s="17">
        <f t="shared" si="0"/>
        <v>163.91444973804</v>
      </c>
      <c r="E14" s="35">
        <v>0.5</v>
      </c>
      <c r="F14" s="21">
        <f t="shared" si="4"/>
        <v>0.027570969270000002</v>
      </c>
      <c r="G14" s="37">
        <v>0</v>
      </c>
      <c r="H14" s="14">
        <f t="shared" si="5"/>
        <v>0.027570969270000002</v>
      </c>
      <c r="I14" s="35">
        <v>0.3</v>
      </c>
      <c r="J14" s="14">
        <f t="shared" si="6"/>
        <v>0.008271290781</v>
      </c>
      <c r="K14" s="32">
        <f t="shared" si="7"/>
        <v>0.019299678489</v>
      </c>
      <c r="L14" s="5">
        <f t="shared" si="2"/>
        <v>0.008271290781</v>
      </c>
    </row>
    <row r="15" spans="1:12" ht="18" customHeight="1">
      <c r="A15" t="s">
        <v>23</v>
      </c>
      <c r="B15" s="2"/>
      <c r="C15" s="2"/>
      <c r="D15" s="2"/>
      <c r="E15" s="40" t="s">
        <v>21</v>
      </c>
      <c r="F15" s="8" t="s">
        <v>9</v>
      </c>
      <c r="G15" s="8" t="s">
        <v>10</v>
      </c>
      <c r="H15" s="3" t="s">
        <v>1</v>
      </c>
      <c r="I15" s="38" t="s">
        <v>20</v>
      </c>
      <c r="J15" s="42" t="s">
        <v>30</v>
      </c>
      <c r="K15" s="10" t="s">
        <v>8</v>
      </c>
      <c r="L15" s="19" t="s">
        <v>5</v>
      </c>
    </row>
    <row r="16" spans="1:12" ht="18" customHeight="1">
      <c r="A16" t="s">
        <v>24</v>
      </c>
      <c r="B16" s="2"/>
      <c r="C16" s="2"/>
      <c r="D16" s="2"/>
      <c r="E16" s="39">
        <f>F16/SUM(B6:B14)</f>
        <v>0.25562334797927205</v>
      </c>
      <c r="F16" s="9">
        <f>SUM(F6:F11)</f>
        <v>69.25205865800001</v>
      </c>
      <c r="G16" s="9">
        <f>SUM(G6:G11)</f>
        <v>3</v>
      </c>
      <c r="H16" s="1">
        <f>SUM(H6:H11)</f>
        <v>199.22870067800002</v>
      </c>
      <c r="I16" s="39">
        <f>J16/H16</f>
        <v>0.8060264287239444</v>
      </c>
      <c r="J16" s="18">
        <f>SUM(J6:J11)</f>
        <v>160.58359810680003</v>
      </c>
      <c r="K16" s="9">
        <f>SUM(K6:K11)</f>
        <v>37.64510257119999</v>
      </c>
      <c r="L16" s="5">
        <f>SUM(L6:L11)</f>
        <v>163.58359810680003</v>
      </c>
    </row>
    <row r="17" ht="18" customHeight="1"/>
    <row r="18" ht="18" customHeight="1">
      <c r="A18" s="45" t="s">
        <v>33</v>
      </c>
    </row>
    <row r="19" spans="1:12" ht="18" customHeight="1">
      <c r="A19" s="67" t="s">
        <v>2</v>
      </c>
      <c r="B19" s="61" t="s">
        <v>6</v>
      </c>
      <c r="C19" s="61" t="s">
        <v>3</v>
      </c>
      <c r="D19" s="68" t="s">
        <v>7</v>
      </c>
      <c r="E19" s="61" t="s">
        <v>26</v>
      </c>
      <c r="F19" s="61" t="s">
        <v>22</v>
      </c>
      <c r="G19" s="61" t="s">
        <v>25</v>
      </c>
      <c r="H19" s="61" t="s">
        <v>27</v>
      </c>
      <c r="I19" s="61" t="s">
        <v>28</v>
      </c>
      <c r="J19" s="61" t="s">
        <v>29</v>
      </c>
      <c r="K19" s="63" t="s">
        <v>0</v>
      </c>
      <c r="L19" s="65" t="s">
        <v>4</v>
      </c>
    </row>
    <row r="20" spans="1:12" s="4" customFormat="1" ht="18" customHeight="1">
      <c r="A20" s="66"/>
      <c r="B20" s="62"/>
      <c r="C20" s="62"/>
      <c r="D20" s="64"/>
      <c r="E20" s="62"/>
      <c r="F20" s="62"/>
      <c r="G20" s="62"/>
      <c r="H20" s="62"/>
      <c r="I20" s="62"/>
      <c r="J20" s="62"/>
      <c r="K20" s="64"/>
      <c r="L20" s="66"/>
    </row>
    <row r="21" spans="1:12" ht="18" customHeight="1">
      <c r="A21" s="19" t="s">
        <v>11</v>
      </c>
      <c r="B21" s="24">
        <f>$E$1</f>
        <v>107</v>
      </c>
      <c r="C21" s="25">
        <f>B21</f>
        <v>107</v>
      </c>
      <c r="D21" s="26">
        <f aca="true" t="shared" si="8" ref="D21:D29">C21-$E$1</f>
        <v>0</v>
      </c>
      <c r="E21" s="33">
        <v>0.15</v>
      </c>
      <c r="F21" s="27">
        <f>B21*E21</f>
        <v>16.05</v>
      </c>
      <c r="G21" s="36">
        <v>1</v>
      </c>
      <c r="H21" s="25">
        <f>B21-F21-G21</f>
        <v>89.95</v>
      </c>
      <c r="I21" s="33">
        <v>0.85</v>
      </c>
      <c r="J21" s="25">
        <f>H21*I21</f>
        <v>76.4575</v>
      </c>
      <c r="K21" s="30">
        <f>H21-J21-G21</f>
        <v>12.492500000000007</v>
      </c>
      <c r="L21" s="28">
        <f>G21+J21</f>
        <v>77.4575</v>
      </c>
    </row>
    <row r="22" spans="1:12" ht="18" customHeight="1">
      <c r="A22" s="22" t="s">
        <v>12</v>
      </c>
      <c r="B22" s="12">
        <f>L21</f>
        <v>77.4575</v>
      </c>
      <c r="C22" s="12">
        <f aca="true" t="shared" si="9" ref="C22:C29">C21+B22</f>
        <v>184.45749999999998</v>
      </c>
      <c r="D22" s="15">
        <f t="shared" si="8"/>
        <v>77.45749999999998</v>
      </c>
      <c r="E22" s="34">
        <v>0.2</v>
      </c>
      <c r="F22" s="20">
        <f>B22*E22</f>
        <v>15.4915</v>
      </c>
      <c r="G22" s="11">
        <v>1</v>
      </c>
      <c r="H22" s="13">
        <f>B22-F22</f>
        <v>61.965999999999994</v>
      </c>
      <c r="I22" s="34">
        <v>0.75</v>
      </c>
      <c r="J22" s="13">
        <f>H22*I22</f>
        <v>46.47449999999999</v>
      </c>
      <c r="K22" s="31">
        <f>H22-J22</f>
        <v>15.491500000000002</v>
      </c>
      <c r="L22" s="29">
        <f aca="true" t="shared" si="10" ref="L22:L29">G22+J22</f>
        <v>47.47449999999999</v>
      </c>
    </row>
    <row r="23" spans="1:12" ht="18" customHeight="1">
      <c r="A23" s="22" t="s">
        <v>13</v>
      </c>
      <c r="B23" s="12">
        <f aca="true" t="shared" si="11" ref="B23:B29">J22+G22</f>
        <v>47.47449999999999</v>
      </c>
      <c r="C23" s="12">
        <f t="shared" si="9"/>
        <v>231.93199999999996</v>
      </c>
      <c r="D23" s="15">
        <f t="shared" si="8"/>
        <v>124.93199999999996</v>
      </c>
      <c r="E23" s="34">
        <v>0.25</v>
      </c>
      <c r="F23" s="20">
        <f aca="true" t="shared" si="12" ref="F23:F29">B23*E23</f>
        <v>11.868624999999998</v>
      </c>
      <c r="G23" s="11">
        <v>1</v>
      </c>
      <c r="H23" s="13">
        <f aca="true" t="shared" si="13" ref="H23:H29">B23-F23</f>
        <v>35.605875</v>
      </c>
      <c r="I23" s="34">
        <v>0.65</v>
      </c>
      <c r="J23" s="13">
        <f aca="true" t="shared" si="14" ref="J23:J29">H23*I23</f>
        <v>23.143818749999998</v>
      </c>
      <c r="K23" s="31">
        <f aca="true" t="shared" si="15" ref="K23:K29">H23-J23</f>
        <v>12.46205625</v>
      </c>
      <c r="L23" s="29">
        <f t="shared" si="10"/>
        <v>24.143818749999998</v>
      </c>
    </row>
    <row r="24" spans="1:12" ht="18" customHeight="1">
      <c r="A24" s="22" t="s">
        <v>14</v>
      </c>
      <c r="B24" s="12">
        <f t="shared" si="11"/>
        <v>24.143818749999998</v>
      </c>
      <c r="C24" s="12">
        <f t="shared" si="9"/>
        <v>256.07581874999994</v>
      </c>
      <c r="D24" s="15">
        <f t="shared" si="8"/>
        <v>149.07581874999994</v>
      </c>
      <c r="E24" s="34">
        <v>0.35</v>
      </c>
      <c r="F24" s="20">
        <f t="shared" si="12"/>
        <v>8.450336562499999</v>
      </c>
      <c r="G24" s="11">
        <v>0</v>
      </c>
      <c r="H24" s="13">
        <f t="shared" si="13"/>
        <v>15.693482187499999</v>
      </c>
      <c r="I24" s="34">
        <v>0.65</v>
      </c>
      <c r="J24" s="13">
        <f t="shared" si="14"/>
        <v>10.200763421875</v>
      </c>
      <c r="K24" s="31">
        <f t="shared" si="15"/>
        <v>5.492718765625</v>
      </c>
      <c r="L24" s="29">
        <f t="shared" si="10"/>
        <v>10.200763421875</v>
      </c>
    </row>
    <row r="25" spans="1:12" ht="18" customHeight="1">
      <c r="A25" s="23" t="s">
        <v>15</v>
      </c>
      <c r="B25" s="16">
        <f t="shared" si="11"/>
        <v>10.200763421875</v>
      </c>
      <c r="C25" s="16">
        <f t="shared" si="9"/>
        <v>266.27658217187496</v>
      </c>
      <c r="D25" s="17">
        <f t="shared" si="8"/>
        <v>159.27658217187496</v>
      </c>
      <c r="E25" s="35">
        <v>0.4</v>
      </c>
      <c r="F25" s="21">
        <f t="shared" si="12"/>
        <v>4.0803053687499995</v>
      </c>
      <c r="G25" s="37">
        <v>0</v>
      </c>
      <c r="H25" s="14">
        <f t="shared" si="13"/>
        <v>6.120458053125</v>
      </c>
      <c r="I25" s="35">
        <v>0.6</v>
      </c>
      <c r="J25" s="14">
        <f t="shared" si="14"/>
        <v>3.672274831875</v>
      </c>
      <c r="K25" s="32">
        <f t="shared" si="15"/>
        <v>2.44818322125</v>
      </c>
      <c r="L25" s="5">
        <f t="shared" si="10"/>
        <v>3.672274831875</v>
      </c>
    </row>
    <row r="26" spans="1:12" ht="18" customHeight="1">
      <c r="A26" s="22" t="s">
        <v>16</v>
      </c>
      <c r="B26" s="12">
        <f t="shared" si="11"/>
        <v>3.672274831875</v>
      </c>
      <c r="C26" s="12">
        <f t="shared" si="9"/>
        <v>269.94885700374994</v>
      </c>
      <c r="D26" s="15">
        <f t="shared" si="8"/>
        <v>162.94885700374994</v>
      </c>
      <c r="E26" s="34">
        <v>0.5</v>
      </c>
      <c r="F26" s="20">
        <f t="shared" si="12"/>
        <v>1.8361374159375</v>
      </c>
      <c r="G26" s="11">
        <v>0</v>
      </c>
      <c r="H26" s="13">
        <f t="shared" si="13"/>
        <v>1.8361374159375</v>
      </c>
      <c r="I26" s="34">
        <v>0.6</v>
      </c>
      <c r="J26" s="13">
        <f t="shared" si="14"/>
        <v>1.1016824495625</v>
      </c>
      <c r="K26" s="31">
        <f t="shared" si="15"/>
        <v>0.734454966375</v>
      </c>
      <c r="L26" s="29">
        <f t="shared" si="10"/>
        <v>1.1016824495625</v>
      </c>
    </row>
    <row r="27" spans="1:12" ht="18" customHeight="1">
      <c r="A27" s="22" t="s">
        <v>17</v>
      </c>
      <c r="B27" s="12">
        <f t="shared" si="11"/>
        <v>1.1016824495625</v>
      </c>
      <c r="C27" s="12">
        <f t="shared" si="9"/>
        <v>271.0505394533124</v>
      </c>
      <c r="D27" s="15">
        <f t="shared" si="8"/>
        <v>164.0505394533124</v>
      </c>
      <c r="E27" s="34">
        <v>0.5</v>
      </c>
      <c r="F27" s="20">
        <f t="shared" si="12"/>
        <v>0.55084122478125</v>
      </c>
      <c r="G27" s="11">
        <v>0</v>
      </c>
      <c r="H27" s="13">
        <f t="shared" si="13"/>
        <v>0.55084122478125</v>
      </c>
      <c r="I27" s="34">
        <v>0.5</v>
      </c>
      <c r="J27" s="13">
        <f t="shared" si="14"/>
        <v>0.275420612390625</v>
      </c>
      <c r="K27" s="31">
        <f t="shared" si="15"/>
        <v>0.275420612390625</v>
      </c>
      <c r="L27" s="29">
        <f t="shared" si="10"/>
        <v>0.275420612390625</v>
      </c>
    </row>
    <row r="28" spans="1:12" ht="18" customHeight="1">
      <c r="A28" s="22" t="s">
        <v>18</v>
      </c>
      <c r="B28" s="12">
        <f t="shared" si="11"/>
        <v>0.275420612390625</v>
      </c>
      <c r="C28" s="12">
        <f t="shared" si="9"/>
        <v>271.32596006570304</v>
      </c>
      <c r="D28" s="15">
        <f t="shared" si="8"/>
        <v>164.32596006570304</v>
      </c>
      <c r="E28" s="34">
        <v>0.5</v>
      </c>
      <c r="F28" s="20">
        <f t="shared" si="12"/>
        <v>0.1377103061953125</v>
      </c>
      <c r="G28" s="11">
        <v>0</v>
      </c>
      <c r="H28" s="13">
        <f t="shared" si="13"/>
        <v>0.1377103061953125</v>
      </c>
      <c r="I28" s="34">
        <v>0.4</v>
      </c>
      <c r="J28" s="13">
        <f t="shared" si="14"/>
        <v>0.055084122478125</v>
      </c>
      <c r="K28" s="31">
        <f t="shared" si="15"/>
        <v>0.0826261837171875</v>
      </c>
      <c r="L28" s="29">
        <f t="shared" si="10"/>
        <v>0.055084122478125</v>
      </c>
    </row>
    <row r="29" spans="1:12" ht="18" customHeight="1">
      <c r="A29" s="23" t="s">
        <v>19</v>
      </c>
      <c r="B29" s="16">
        <f t="shared" si="11"/>
        <v>0.055084122478125</v>
      </c>
      <c r="C29" s="16">
        <f t="shared" si="9"/>
        <v>271.3810441881812</v>
      </c>
      <c r="D29" s="17">
        <f t="shared" si="8"/>
        <v>164.3810441881812</v>
      </c>
      <c r="E29" s="35">
        <v>0.5</v>
      </c>
      <c r="F29" s="21">
        <f t="shared" si="12"/>
        <v>0.0275420612390625</v>
      </c>
      <c r="G29" s="37">
        <v>0</v>
      </c>
      <c r="H29" s="14">
        <f t="shared" si="13"/>
        <v>0.0275420612390625</v>
      </c>
      <c r="I29" s="35">
        <v>0.3</v>
      </c>
      <c r="J29" s="14">
        <f t="shared" si="14"/>
        <v>0.008262618371718749</v>
      </c>
      <c r="K29" s="32">
        <f t="shared" si="15"/>
        <v>0.01927944286734375</v>
      </c>
      <c r="L29" s="5">
        <f t="shared" si="10"/>
        <v>0.008262618371718749</v>
      </c>
    </row>
    <row r="30" spans="2:12" ht="18" customHeight="1">
      <c r="B30" s="2"/>
      <c r="C30" s="2"/>
      <c r="D30" s="2"/>
      <c r="E30" s="40" t="s">
        <v>21</v>
      </c>
      <c r="F30" s="8" t="s">
        <v>9</v>
      </c>
      <c r="G30" s="8" t="s">
        <v>10</v>
      </c>
      <c r="H30" s="3" t="s">
        <v>1</v>
      </c>
      <c r="I30" s="38" t="s">
        <v>20</v>
      </c>
      <c r="J30" s="42" t="s">
        <v>30</v>
      </c>
      <c r="K30" s="10" t="s">
        <v>8</v>
      </c>
      <c r="L30" s="19" t="s">
        <v>5</v>
      </c>
    </row>
    <row r="31" spans="2:12" ht="18" customHeight="1">
      <c r="B31" s="2"/>
      <c r="C31" s="2"/>
      <c r="D31" s="2"/>
      <c r="E31" s="39">
        <f>F31/SUM(B21:B29)</f>
        <v>0.21289955796294968</v>
      </c>
      <c r="F31" s="9">
        <f>SUM(F21:F26)</f>
        <v>57.77690434718749</v>
      </c>
      <c r="G31" s="9">
        <f>SUM(G21:G26)</f>
        <v>3</v>
      </c>
      <c r="H31" s="1">
        <f>SUM(H21:H26)</f>
        <v>211.17195265656247</v>
      </c>
      <c r="I31" s="39">
        <f>J31/H31</f>
        <v>0.7626511827318069</v>
      </c>
      <c r="J31" s="18">
        <f>SUM(J21:J26)</f>
        <v>161.0505394533125</v>
      </c>
      <c r="K31" s="9">
        <f>SUM(K21:K26)</f>
        <v>49.12141320325001</v>
      </c>
      <c r="L31" s="5">
        <f>SUM(L21:L26)</f>
        <v>164.0505394533125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24">
    <mergeCell ref="H4:H5"/>
    <mergeCell ref="L4:L5"/>
    <mergeCell ref="I4:I5"/>
    <mergeCell ref="J4:J5"/>
    <mergeCell ref="K4:K5"/>
    <mergeCell ref="G4:G5"/>
    <mergeCell ref="C4:C5"/>
    <mergeCell ref="D4:D5"/>
    <mergeCell ref="A4:A5"/>
    <mergeCell ref="B4:B5"/>
    <mergeCell ref="E4:E5"/>
    <mergeCell ref="F4:F5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H3" sqref="H3"/>
    </sheetView>
  </sheetViews>
  <sheetFormatPr defaultColWidth="9.00390625" defaultRowHeight="16.5"/>
  <cols>
    <col min="1" max="1" width="7.625" style="4" customWidth="1"/>
    <col min="2" max="2" width="7.625" style="0" customWidth="1"/>
    <col min="3" max="3" width="10.50390625" style="0" customWidth="1"/>
    <col min="4" max="4" width="12.625" style="0" customWidth="1"/>
    <col min="5" max="5" width="15.00390625" style="0" customWidth="1"/>
    <col min="6" max="7" width="12.625" style="0" customWidth="1"/>
    <col min="8" max="8" width="11.75390625" style="0" customWidth="1"/>
    <col min="9" max="9" width="11.625" style="0" customWidth="1"/>
    <col min="10" max="10" width="11.00390625" style="0" customWidth="1"/>
    <col min="11" max="11" width="9.875" style="0" customWidth="1"/>
    <col min="12" max="12" width="10.25390625" style="0" customWidth="1"/>
    <col min="13" max="14" width="9.625" style="0" customWidth="1"/>
  </cols>
  <sheetData>
    <row r="1" spans="1:8" ht="18" customHeight="1">
      <c r="A1" s="6" t="s">
        <v>34</v>
      </c>
      <c r="B1" s="7"/>
      <c r="C1" s="7"/>
      <c r="D1" s="7"/>
      <c r="E1" s="43">
        <v>107</v>
      </c>
      <c r="G1" s="51" t="s">
        <v>64</v>
      </c>
      <c r="H1" s="2">
        <f>F24+K24</f>
        <v>107.43350000000001</v>
      </c>
    </row>
    <row r="2" spans="1:7" ht="18" customHeight="1">
      <c r="A2" s="44"/>
      <c r="B2" s="57" t="s">
        <v>75</v>
      </c>
      <c r="C2" s="41"/>
      <c r="D2" s="41"/>
      <c r="E2" s="11"/>
      <c r="G2" s="11"/>
    </row>
    <row r="3" spans="1:7" ht="18" customHeight="1">
      <c r="A3" s="44"/>
      <c r="B3" s="41"/>
      <c r="C3" s="57" t="s">
        <v>76</v>
      </c>
      <c r="D3" s="41"/>
      <c r="E3" s="11"/>
      <c r="G3" s="11"/>
    </row>
    <row r="4" ht="18" customHeight="1">
      <c r="A4" s="45" t="s">
        <v>35</v>
      </c>
    </row>
    <row r="5" spans="1:14" ht="18" customHeight="1">
      <c r="A5" s="67" t="s">
        <v>42</v>
      </c>
      <c r="B5" s="61" t="s">
        <v>58</v>
      </c>
      <c r="C5" s="61" t="s">
        <v>43</v>
      </c>
      <c r="D5" s="68" t="s">
        <v>44</v>
      </c>
      <c r="E5" s="61" t="s">
        <v>45</v>
      </c>
      <c r="F5" s="61" t="s">
        <v>46</v>
      </c>
      <c r="G5" s="61" t="s">
        <v>47</v>
      </c>
      <c r="H5" s="61" t="s">
        <v>36</v>
      </c>
      <c r="I5" s="61" t="s">
        <v>37</v>
      </c>
      <c r="J5" s="61" t="s">
        <v>38</v>
      </c>
      <c r="K5" s="63" t="s">
        <v>39</v>
      </c>
      <c r="L5" s="67" t="s">
        <v>72</v>
      </c>
      <c r="M5" s="67" t="s">
        <v>73</v>
      </c>
      <c r="N5" s="80" t="s">
        <v>74</v>
      </c>
    </row>
    <row r="6" spans="1:14" s="4" customFormat="1" ht="18" customHeight="1">
      <c r="A6" s="66"/>
      <c r="B6" s="62"/>
      <c r="C6" s="62"/>
      <c r="D6" s="64"/>
      <c r="E6" s="62"/>
      <c r="F6" s="62"/>
      <c r="G6" s="62"/>
      <c r="H6" s="62"/>
      <c r="I6" s="62"/>
      <c r="J6" s="62"/>
      <c r="K6" s="64"/>
      <c r="L6" s="66"/>
      <c r="M6" s="66"/>
      <c r="N6" s="81"/>
    </row>
    <row r="7" spans="1:14" ht="18" customHeight="1">
      <c r="A7" s="19" t="s">
        <v>48</v>
      </c>
      <c r="B7" s="52">
        <v>15</v>
      </c>
      <c r="C7" s="46">
        <f>B7</f>
        <v>15</v>
      </c>
      <c r="D7" s="26">
        <f aca="true" t="shared" si="0" ref="D7:D21">C7-$E$1</f>
        <v>-92</v>
      </c>
      <c r="E7" s="33">
        <v>0.05</v>
      </c>
      <c r="F7" s="27">
        <f aca="true" t="shared" si="1" ref="F7:F21">B7*E7</f>
        <v>0.75</v>
      </c>
      <c r="G7" s="36">
        <v>0</v>
      </c>
      <c r="H7" s="46">
        <f>B7-F7-G7</f>
        <v>14.25</v>
      </c>
      <c r="I7" s="33">
        <v>0.95</v>
      </c>
      <c r="J7" s="46">
        <f aca="true" t="shared" si="2" ref="J7:J21">H7*I7</f>
        <v>13.5375</v>
      </c>
      <c r="K7" s="30">
        <f>H7-J7-G7</f>
        <v>0.7125000000000004</v>
      </c>
      <c r="L7" s="28">
        <f aca="true" t="shared" si="3" ref="L7:L21">G7+J7</f>
        <v>13.5375</v>
      </c>
      <c r="M7" s="55">
        <f aca="true" t="shared" si="4" ref="M7:M21">F7+K7</f>
        <v>1.4625000000000004</v>
      </c>
      <c r="N7" s="58">
        <f>M7</f>
        <v>1.4625000000000004</v>
      </c>
    </row>
    <row r="8" spans="1:14" ht="18" customHeight="1">
      <c r="A8" s="22" t="s">
        <v>49</v>
      </c>
      <c r="B8" s="53">
        <v>20</v>
      </c>
      <c r="C8" s="12">
        <f aca="true" t="shared" si="5" ref="C8:C19">C7+B8</f>
        <v>35</v>
      </c>
      <c r="D8" s="15">
        <f t="shared" si="0"/>
        <v>-72</v>
      </c>
      <c r="E8" s="34">
        <v>0.08</v>
      </c>
      <c r="F8" s="20">
        <f t="shared" si="1"/>
        <v>1.6</v>
      </c>
      <c r="G8" s="11">
        <v>0</v>
      </c>
      <c r="H8" s="47">
        <f aca="true" t="shared" si="6" ref="H8:H21">B8-F8</f>
        <v>18.4</v>
      </c>
      <c r="I8" s="34">
        <v>0.92</v>
      </c>
      <c r="J8" s="47">
        <f t="shared" si="2"/>
        <v>16.928</v>
      </c>
      <c r="K8" s="31">
        <f aca="true" t="shared" si="7" ref="K8:K21">H8-J8</f>
        <v>1.4719999999999978</v>
      </c>
      <c r="L8" s="29">
        <f t="shared" si="3"/>
        <v>16.928</v>
      </c>
      <c r="M8" s="56">
        <f t="shared" si="4"/>
        <v>3.071999999999998</v>
      </c>
      <c r="N8" s="59">
        <f aca="true" t="shared" si="8" ref="N8:N21">N7+M8</f>
        <v>4.534499999999998</v>
      </c>
    </row>
    <row r="9" spans="1:14" ht="18" customHeight="1">
      <c r="A9" s="22" t="s">
        <v>50</v>
      </c>
      <c r="B9" s="53">
        <v>20</v>
      </c>
      <c r="C9" s="12">
        <f t="shared" si="5"/>
        <v>55</v>
      </c>
      <c r="D9" s="15">
        <f t="shared" si="0"/>
        <v>-52</v>
      </c>
      <c r="E9" s="34">
        <v>0.1</v>
      </c>
      <c r="F9" s="20">
        <f t="shared" si="1"/>
        <v>2</v>
      </c>
      <c r="G9" s="11">
        <v>1</v>
      </c>
      <c r="H9" s="47">
        <f t="shared" si="6"/>
        <v>18</v>
      </c>
      <c r="I9" s="34">
        <v>0.88</v>
      </c>
      <c r="J9" s="47">
        <f t="shared" si="2"/>
        <v>15.84</v>
      </c>
      <c r="K9" s="31">
        <f t="shared" si="7"/>
        <v>2.16</v>
      </c>
      <c r="L9" s="29">
        <f t="shared" si="3"/>
        <v>16.84</v>
      </c>
      <c r="M9" s="56">
        <f t="shared" si="4"/>
        <v>4.16</v>
      </c>
      <c r="N9" s="59">
        <f t="shared" si="8"/>
        <v>8.694499999999998</v>
      </c>
    </row>
    <row r="10" spans="1:14" ht="18" customHeight="1">
      <c r="A10" s="22" t="s">
        <v>51</v>
      </c>
      <c r="B10" s="53">
        <v>20</v>
      </c>
      <c r="C10" s="12">
        <f t="shared" si="5"/>
        <v>75</v>
      </c>
      <c r="D10" s="15">
        <f t="shared" si="0"/>
        <v>-32</v>
      </c>
      <c r="E10" s="34">
        <v>0.15</v>
      </c>
      <c r="F10" s="20">
        <f t="shared" si="1"/>
        <v>3</v>
      </c>
      <c r="G10" s="11">
        <v>1</v>
      </c>
      <c r="H10" s="47">
        <f t="shared" si="6"/>
        <v>17</v>
      </c>
      <c r="I10" s="34">
        <v>0.85</v>
      </c>
      <c r="J10" s="47">
        <f t="shared" si="2"/>
        <v>14.45</v>
      </c>
      <c r="K10" s="31">
        <f t="shared" si="7"/>
        <v>2.5500000000000007</v>
      </c>
      <c r="L10" s="29">
        <f t="shared" si="3"/>
        <v>15.45</v>
      </c>
      <c r="M10" s="56">
        <f t="shared" si="4"/>
        <v>5.550000000000001</v>
      </c>
      <c r="N10" s="59">
        <f t="shared" si="8"/>
        <v>14.244499999999999</v>
      </c>
    </row>
    <row r="11" spans="1:14" ht="18" customHeight="1">
      <c r="A11" s="23" t="s">
        <v>52</v>
      </c>
      <c r="B11" s="54">
        <v>32</v>
      </c>
      <c r="C11" s="16">
        <f t="shared" si="5"/>
        <v>107</v>
      </c>
      <c r="D11" s="17">
        <f t="shared" si="0"/>
        <v>0</v>
      </c>
      <c r="E11" s="35">
        <v>0.2</v>
      </c>
      <c r="F11" s="21">
        <f t="shared" si="1"/>
        <v>6.4</v>
      </c>
      <c r="G11" s="37">
        <v>0</v>
      </c>
      <c r="H11" s="48">
        <f t="shared" si="6"/>
        <v>25.6</v>
      </c>
      <c r="I11" s="35">
        <v>0.82</v>
      </c>
      <c r="J11" s="48">
        <f t="shared" si="2"/>
        <v>20.992</v>
      </c>
      <c r="K11" s="32">
        <f t="shared" si="7"/>
        <v>4.6080000000000005</v>
      </c>
      <c r="L11" s="5">
        <f t="shared" si="3"/>
        <v>20.992</v>
      </c>
      <c r="M11" s="9">
        <f t="shared" si="4"/>
        <v>11.008000000000001</v>
      </c>
      <c r="N11" s="60">
        <f t="shared" si="8"/>
        <v>25.252499999999998</v>
      </c>
    </row>
    <row r="12" spans="1:14" ht="18" customHeight="1">
      <c r="A12" s="22" t="s">
        <v>53</v>
      </c>
      <c r="B12" s="53">
        <v>30</v>
      </c>
      <c r="C12" s="12">
        <f>C11+B12</f>
        <v>137</v>
      </c>
      <c r="D12" s="15">
        <f t="shared" si="0"/>
        <v>30</v>
      </c>
      <c r="E12" s="34">
        <v>0.22</v>
      </c>
      <c r="F12" s="20">
        <f>B12*E12</f>
        <v>6.6</v>
      </c>
      <c r="G12" s="11">
        <v>0</v>
      </c>
      <c r="H12" s="47">
        <f>B12-F12</f>
        <v>23.4</v>
      </c>
      <c r="I12" s="34">
        <v>0.78</v>
      </c>
      <c r="J12" s="47">
        <f>H12*I12</f>
        <v>18.252</v>
      </c>
      <c r="K12" s="31">
        <f>H12-J12</f>
        <v>5.148</v>
      </c>
      <c r="L12" s="29">
        <f>G12+J12</f>
        <v>18.252</v>
      </c>
      <c r="M12" s="55">
        <f t="shared" si="4"/>
        <v>11.748</v>
      </c>
      <c r="N12" s="58">
        <f t="shared" si="8"/>
        <v>37.000499999999995</v>
      </c>
    </row>
    <row r="13" spans="1:14" ht="18" customHeight="1">
      <c r="A13" s="22" t="s">
        <v>54</v>
      </c>
      <c r="B13" s="53">
        <v>30</v>
      </c>
      <c r="C13" s="12">
        <f>C12+B13</f>
        <v>167</v>
      </c>
      <c r="D13" s="15">
        <f t="shared" si="0"/>
        <v>60</v>
      </c>
      <c r="E13" s="34">
        <v>0.24</v>
      </c>
      <c r="F13" s="20">
        <f>B13*E13</f>
        <v>7.199999999999999</v>
      </c>
      <c r="G13" s="11">
        <v>0</v>
      </c>
      <c r="H13" s="47">
        <f>B13-F13</f>
        <v>22.8</v>
      </c>
      <c r="I13" s="34">
        <v>0.75</v>
      </c>
      <c r="J13" s="47">
        <f>H13*I13</f>
        <v>17.1</v>
      </c>
      <c r="K13" s="31">
        <f>H13-J13</f>
        <v>5.699999999999999</v>
      </c>
      <c r="L13" s="29">
        <f>G13+J13</f>
        <v>17.1</v>
      </c>
      <c r="M13" s="56">
        <f t="shared" si="4"/>
        <v>12.899999999999999</v>
      </c>
      <c r="N13" s="59">
        <f t="shared" si="8"/>
        <v>49.900499999999994</v>
      </c>
    </row>
    <row r="14" spans="1:14" ht="18" customHeight="1">
      <c r="A14" s="22" t="s">
        <v>55</v>
      </c>
      <c r="B14" s="53">
        <v>30</v>
      </c>
      <c r="C14" s="12">
        <f>C13+B14</f>
        <v>197</v>
      </c>
      <c r="D14" s="15">
        <f t="shared" si="0"/>
        <v>90</v>
      </c>
      <c r="E14" s="34">
        <v>0.27</v>
      </c>
      <c r="F14" s="20">
        <f>B14*E14</f>
        <v>8.100000000000001</v>
      </c>
      <c r="G14" s="11">
        <v>1</v>
      </c>
      <c r="H14" s="47">
        <f>B14-F14</f>
        <v>21.9</v>
      </c>
      <c r="I14" s="34">
        <v>0.72</v>
      </c>
      <c r="J14" s="47">
        <f>H14*I14</f>
        <v>15.767999999999999</v>
      </c>
      <c r="K14" s="31">
        <f>H14-J14</f>
        <v>6.132</v>
      </c>
      <c r="L14" s="29">
        <f>G14+J14</f>
        <v>16.768</v>
      </c>
      <c r="M14" s="56">
        <f t="shared" si="4"/>
        <v>14.232000000000001</v>
      </c>
      <c r="N14" s="59">
        <f t="shared" si="8"/>
        <v>64.1325</v>
      </c>
    </row>
    <row r="15" spans="1:14" ht="18" customHeight="1">
      <c r="A15" s="22" t="s">
        <v>56</v>
      </c>
      <c r="B15" s="53">
        <v>30</v>
      </c>
      <c r="C15" s="12">
        <f>C14+B15</f>
        <v>227</v>
      </c>
      <c r="D15" s="15">
        <f t="shared" si="0"/>
        <v>120</v>
      </c>
      <c r="E15" s="34">
        <v>0.3</v>
      </c>
      <c r="F15" s="20">
        <f>B15*E15</f>
        <v>9</v>
      </c>
      <c r="G15" s="11">
        <v>0</v>
      </c>
      <c r="H15" s="47">
        <f>B15-F15</f>
        <v>21</v>
      </c>
      <c r="I15" s="34">
        <v>0.7</v>
      </c>
      <c r="J15" s="47">
        <f>H15*I15</f>
        <v>14.7</v>
      </c>
      <c r="K15" s="31">
        <f>H15-J15</f>
        <v>6.300000000000001</v>
      </c>
      <c r="L15" s="29">
        <f>G15+J15</f>
        <v>14.7</v>
      </c>
      <c r="M15" s="56">
        <f t="shared" si="4"/>
        <v>15.3</v>
      </c>
      <c r="N15" s="59">
        <f t="shared" si="8"/>
        <v>79.43249999999999</v>
      </c>
    </row>
    <row r="16" spans="1:14" ht="18" customHeight="1">
      <c r="A16" s="23" t="s">
        <v>57</v>
      </c>
      <c r="B16" s="54">
        <v>30</v>
      </c>
      <c r="C16" s="16">
        <f t="shared" si="5"/>
        <v>257</v>
      </c>
      <c r="D16" s="17">
        <f t="shared" si="0"/>
        <v>150</v>
      </c>
      <c r="E16" s="35">
        <v>0.35</v>
      </c>
      <c r="F16" s="21">
        <f>B16*E16</f>
        <v>10.5</v>
      </c>
      <c r="G16" s="37">
        <v>0</v>
      </c>
      <c r="H16" s="48">
        <f>B16-F16</f>
        <v>19.5</v>
      </c>
      <c r="I16" s="35">
        <v>0.65</v>
      </c>
      <c r="J16" s="48">
        <f>H16*I16</f>
        <v>12.675</v>
      </c>
      <c r="K16" s="32">
        <f>H16-J16</f>
        <v>6.824999999999999</v>
      </c>
      <c r="L16" s="5">
        <f>G16+J16</f>
        <v>12.675</v>
      </c>
      <c r="M16" s="9">
        <f t="shared" si="4"/>
        <v>17.325</v>
      </c>
      <c r="N16" s="60">
        <f t="shared" si="8"/>
        <v>96.7575</v>
      </c>
    </row>
    <row r="17" spans="1:14" ht="18" customHeight="1">
      <c r="A17" s="22" t="s">
        <v>59</v>
      </c>
      <c r="B17" s="53">
        <v>17</v>
      </c>
      <c r="C17" s="12">
        <f>C16+B17</f>
        <v>274</v>
      </c>
      <c r="D17" s="15">
        <f t="shared" si="0"/>
        <v>167</v>
      </c>
      <c r="E17" s="34">
        <v>0.38</v>
      </c>
      <c r="F17" s="20">
        <f t="shared" si="1"/>
        <v>6.46</v>
      </c>
      <c r="G17" s="11">
        <v>0</v>
      </c>
      <c r="H17" s="47">
        <f t="shared" si="6"/>
        <v>10.54</v>
      </c>
      <c r="I17" s="34">
        <v>0.6</v>
      </c>
      <c r="J17" s="47">
        <f t="shared" si="2"/>
        <v>6.323999999999999</v>
      </c>
      <c r="K17" s="31">
        <f t="shared" si="7"/>
        <v>4.216</v>
      </c>
      <c r="L17" s="29">
        <f t="shared" si="3"/>
        <v>6.323999999999999</v>
      </c>
      <c r="M17" s="55">
        <f t="shared" si="4"/>
        <v>10.676</v>
      </c>
      <c r="N17" s="58">
        <f t="shared" si="8"/>
        <v>107.4335</v>
      </c>
    </row>
    <row r="18" spans="1:14" ht="18" customHeight="1">
      <c r="A18" s="22" t="s">
        <v>60</v>
      </c>
      <c r="B18" s="53">
        <v>0</v>
      </c>
      <c r="C18" s="12">
        <f t="shared" si="5"/>
        <v>274</v>
      </c>
      <c r="D18" s="15">
        <f t="shared" si="0"/>
        <v>167</v>
      </c>
      <c r="E18" s="34">
        <v>0.4</v>
      </c>
      <c r="F18" s="20">
        <f t="shared" si="1"/>
        <v>0</v>
      </c>
      <c r="G18" s="11">
        <v>0</v>
      </c>
      <c r="H18" s="47">
        <f t="shared" si="6"/>
        <v>0</v>
      </c>
      <c r="I18" s="34">
        <v>0.6</v>
      </c>
      <c r="J18" s="47">
        <f t="shared" si="2"/>
        <v>0</v>
      </c>
      <c r="K18" s="31">
        <f t="shared" si="7"/>
        <v>0</v>
      </c>
      <c r="L18" s="29">
        <f t="shared" si="3"/>
        <v>0</v>
      </c>
      <c r="M18" s="56">
        <f t="shared" si="4"/>
        <v>0</v>
      </c>
      <c r="N18" s="59">
        <f t="shared" si="8"/>
        <v>107.4335</v>
      </c>
    </row>
    <row r="19" spans="1:14" ht="18" customHeight="1">
      <c r="A19" s="22" t="s">
        <v>61</v>
      </c>
      <c r="B19" s="53">
        <v>0</v>
      </c>
      <c r="C19" s="12">
        <f t="shared" si="5"/>
        <v>274</v>
      </c>
      <c r="D19" s="15">
        <f t="shared" si="0"/>
        <v>167</v>
      </c>
      <c r="E19" s="34">
        <v>0.4</v>
      </c>
      <c r="F19" s="20">
        <f t="shared" si="1"/>
        <v>0</v>
      </c>
      <c r="G19" s="11">
        <v>0</v>
      </c>
      <c r="H19" s="47">
        <f t="shared" si="6"/>
        <v>0</v>
      </c>
      <c r="I19" s="34">
        <v>0.55</v>
      </c>
      <c r="J19" s="47">
        <f t="shared" si="2"/>
        <v>0</v>
      </c>
      <c r="K19" s="31">
        <f t="shared" si="7"/>
        <v>0</v>
      </c>
      <c r="L19" s="29">
        <f t="shared" si="3"/>
        <v>0</v>
      </c>
      <c r="M19" s="56">
        <f t="shared" si="4"/>
        <v>0</v>
      </c>
      <c r="N19" s="59">
        <f t="shared" si="8"/>
        <v>107.4335</v>
      </c>
    </row>
    <row r="20" spans="1:14" ht="18" customHeight="1">
      <c r="A20" s="22" t="s">
        <v>62</v>
      </c>
      <c r="B20" s="53">
        <v>0</v>
      </c>
      <c r="C20" s="12">
        <f>C19+B20</f>
        <v>274</v>
      </c>
      <c r="D20" s="15">
        <f t="shared" si="0"/>
        <v>167</v>
      </c>
      <c r="E20" s="34">
        <v>0.5</v>
      </c>
      <c r="F20" s="20">
        <f>B20*E20</f>
        <v>0</v>
      </c>
      <c r="G20" s="11">
        <v>0</v>
      </c>
      <c r="H20" s="47">
        <f>B20-F20</f>
        <v>0</v>
      </c>
      <c r="I20" s="34">
        <v>0.4</v>
      </c>
      <c r="J20" s="47">
        <f>H20*I20</f>
        <v>0</v>
      </c>
      <c r="K20" s="31">
        <f>H20-J20</f>
        <v>0</v>
      </c>
      <c r="L20" s="29">
        <f>G20+J20</f>
        <v>0</v>
      </c>
      <c r="M20" s="56">
        <f t="shared" si="4"/>
        <v>0</v>
      </c>
      <c r="N20" s="59">
        <f t="shared" si="8"/>
        <v>107.4335</v>
      </c>
    </row>
    <row r="21" spans="1:14" ht="18" customHeight="1">
      <c r="A21" s="23" t="s">
        <v>63</v>
      </c>
      <c r="B21" s="54">
        <v>0</v>
      </c>
      <c r="C21" s="16">
        <f>C19+B21</f>
        <v>274</v>
      </c>
      <c r="D21" s="17">
        <f t="shared" si="0"/>
        <v>167</v>
      </c>
      <c r="E21" s="35">
        <v>0.5</v>
      </c>
      <c r="F21" s="21">
        <f t="shared" si="1"/>
        <v>0</v>
      </c>
      <c r="G21" s="37">
        <v>0</v>
      </c>
      <c r="H21" s="48">
        <f t="shared" si="6"/>
        <v>0</v>
      </c>
      <c r="I21" s="35">
        <v>0.3</v>
      </c>
      <c r="J21" s="48">
        <f t="shared" si="2"/>
        <v>0</v>
      </c>
      <c r="K21" s="32">
        <f t="shared" si="7"/>
        <v>0</v>
      </c>
      <c r="L21" s="5">
        <f t="shared" si="3"/>
        <v>0</v>
      </c>
      <c r="M21" s="9">
        <f t="shared" si="4"/>
        <v>0</v>
      </c>
      <c r="N21" s="60">
        <f t="shared" si="8"/>
        <v>107.4335</v>
      </c>
    </row>
    <row r="22" spans="1:12" ht="18" customHeight="1">
      <c r="A22" t="s">
        <v>40</v>
      </c>
      <c r="B22" s="2"/>
      <c r="C22" s="2"/>
      <c r="D22" s="2"/>
      <c r="E22" s="69" t="s">
        <v>71</v>
      </c>
      <c r="F22" s="67" t="s">
        <v>70</v>
      </c>
      <c r="G22" s="67" t="s">
        <v>69</v>
      </c>
      <c r="H22" s="49" t="s">
        <v>1</v>
      </c>
      <c r="I22" s="72" t="s">
        <v>68</v>
      </c>
      <c r="J22" s="74" t="s">
        <v>67</v>
      </c>
      <c r="K22" s="76" t="s">
        <v>66</v>
      </c>
      <c r="L22" s="78" t="s">
        <v>65</v>
      </c>
    </row>
    <row r="23" spans="1:12" ht="18" customHeight="1">
      <c r="A23" t="s">
        <v>41</v>
      </c>
      <c r="B23" s="2"/>
      <c r="C23" s="2"/>
      <c r="D23" s="2"/>
      <c r="E23" s="70"/>
      <c r="F23" s="71"/>
      <c r="G23" s="71"/>
      <c r="H23" s="49"/>
      <c r="I23" s="73"/>
      <c r="J23" s="75"/>
      <c r="K23" s="77"/>
      <c r="L23" s="79"/>
    </row>
    <row r="24" spans="2:12" ht="18" customHeight="1">
      <c r="B24" s="2"/>
      <c r="C24" s="2"/>
      <c r="D24" s="2"/>
      <c r="E24" s="39">
        <f>F24/SUM(B7:B21)</f>
        <v>0.22485401459854018</v>
      </c>
      <c r="F24" s="9">
        <f>SUM(F7:F17)</f>
        <v>61.61000000000001</v>
      </c>
      <c r="G24" s="9">
        <f>SUM(G7:G17)</f>
        <v>3</v>
      </c>
      <c r="H24" s="50">
        <f>SUM(H7:H17)</f>
        <v>212.39000000000001</v>
      </c>
      <c r="I24" s="39">
        <f>J24/H24</f>
        <v>0.7842483167757428</v>
      </c>
      <c r="J24" s="18">
        <f>SUM(J7:J17)</f>
        <v>166.56650000000002</v>
      </c>
      <c r="K24" s="9">
        <f>SUM(K7:K17)</f>
        <v>45.8235</v>
      </c>
      <c r="L24" s="5">
        <f>SUM(L7:L17)</f>
        <v>169.56650000000002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21">
    <mergeCell ref="N5:N6"/>
    <mergeCell ref="M5:M6"/>
    <mergeCell ref="E22:E23"/>
    <mergeCell ref="F22:F23"/>
    <mergeCell ref="G22:G23"/>
    <mergeCell ref="I22:I23"/>
    <mergeCell ref="J22:J23"/>
    <mergeCell ref="K22:K23"/>
    <mergeCell ref="L22:L23"/>
    <mergeCell ref="G5:G6"/>
    <mergeCell ref="C5:C6"/>
    <mergeCell ref="D5:D6"/>
    <mergeCell ref="A5:A6"/>
    <mergeCell ref="B5:B6"/>
    <mergeCell ref="E5:E6"/>
    <mergeCell ref="F5:F6"/>
    <mergeCell ref="H5:H6"/>
    <mergeCell ref="L5:L6"/>
    <mergeCell ref="I5:I6"/>
    <mergeCell ref="J5:J6"/>
    <mergeCell ref="K5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admin</cp:lastModifiedBy>
  <dcterms:created xsi:type="dcterms:W3CDTF">2011-01-25T10:09:27Z</dcterms:created>
  <dcterms:modified xsi:type="dcterms:W3CDTF">2011-01-28T23:10:51Z</dcterms:modified>
  <cp:category/>
  <cp:version/>
  <cp:contentType/>
  <cp:contentStatus/>
</cp:coreProperties>
</file>