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ngik-my.sharepoint.com/personal/edc9566_mail_hongik_ac_kr/Documents/바탕 화면/모의고사&amp;수능 관련/2023/고3/국수/첨부파일 제작용/"/>
    </mc:Choice>
  </mc:AlternateContent>
  <xr:revisionPtr revIDLastSave="18" documentId="8_{222AD00B-B491-4094-85C6-BE563341137A}" xr6:coauthVersionLast="47" xr6:coauthVersionMax="47" xr10:uidLastSave="{CD9CAB32-708C-449B-AC00-862D1C6DC5C3}"/>
  <workbookProtection workbookAlgorithmName="SHA-512" workbookHashValue="DnLapaGvmLGRpJJTIqSP1bDiz8vUaFNtjRtE4TCpxulwM8577eXdtrqxWds3L/29VkpabaePHT9PwUDNUvvkxQ==" workbookSaltValue="BdXbrt9nsx+0UpijRAGzYw==" workbookSpinCount="100000" lockStructure="1"/>
  <bookViews>
    <workbookView xWindow="-110" yWindow="-110" windowWidth="19420" windowHeight="11620" tabRatio="930" firstSheet="1" activeTab="1" xr2:uid="{AB9EE284-95EA-49B1-8133-EE4E7651E7F1}"/>
  </bookViews>
  <sheets>
    <sheet name="인원 입력 기능" sheetId="64" state="hidden" r:id="rId1"/>
    <sheet name="점수 계산기" sheetId="122" r:id="rId2"/>
    <sheet name="국어 백분위 표" sheetId="86" r:id="rId3"/>
    <sheet name="수학 백분위 표" sheetId="87" r:id="rId4"/>
  </sheets>
  <definedNames>
    <definedName name="_xlnm._FilterDatabase" localSheetId="1" hidden="1">'점수 계산기'!$B$11:$B$16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22" l="1"/>
  <c r="G38" i="122"/>
  <c r="B68" i="87"/>
  <c r="C68" i="87" s="1"/>
  <c r="E68" i="87"/>
  <c r="F68" i="87"/>
  <c r="G68" i="87"/>
  <c r="H68" i="87"/>
  <c r="B69" i="87"/>
  <c r="C69" i="87" s="1"/>
  <c r="E69" i="87"/>
  <c r="F69" i="87"/>
  <c r="B70" i="87"/>
  <c r="C70" i="87"/>
  <c r="E70" i="87"/>
  <c r="F70" i="87"/>
  <c r="B71" i="87"/>
  <c r="C71" i="87"/>
  <c r="E71" i="87"/>
  <c r="F71" i="87" s="1"/>
  <c r="B72" i="87"/>
  <c r="C72" i="87"/>
  <c r="E72" i="87"/>
  <c r="F72" i="87" s="1"/>
  <c r="B73" i="87"/>
  <c r="C73" i="87"/>
  <c r="E73" i="87"/>
  <c r="F73" i="87"/>
  <c r="B74" i="87"/>
  <c r="C74" i="87"/>
  <c r="E74" i="87"/>
  <c r="F74" i="87"/>
  <c r="B75" i="87"/>
  <c r="C75" i="87"/>
  <c r="E75" i="87"/>
  <c r="F75" i="87"/>
  <c r="B76" i="87"/>
  <c r="C76" i="87" s="1"/>
  <c r="E76" i="87"/>
  <c r="F76" i="87"/>
  <c r="B77" i="87"/>
  <c r="C77" i="87" s="1"/>
  <c r="E77" i="87"/>
  <c r="F77" i="87"/>
  <c r="B78" i="87"/>
  <c r="C78" i="87"/>
  <c r="E78" i="87"/>
  <c r="F78" i="87"/>
  <c r="B79" i="87"/>
  <c r="C79" i="87"/>
  <c r="E79" i="87"/>
  <c r="F79" i="87" s="1"/>
  <c r="B80" i="87"/>
  <c r="C80" i="87"/>
  <c r="E80" i="87"/>
  <c r="F80" i="87" s="1"/>
  <c r="B81" i="87"/>
  <c r="C81" i="87"/>
  <c r="E81" i="87"/>
  <c r="F81" i="87"/>
  <c r="B82" i="87"/>
  <c r="C82" i="87"/>
  <c r="E82" i="87"/>
  <c r="F82" i="87"/>
  <c r="B83" i="87"/>
  <c r="C83" i="87"/>
  <c r="E83" i="87"/>
  <c r="F83" i="87"/>
  <c r="B84" i="87"/>
  <c r="C84" i="87" s="1"/>
  <c r="E84" i="87"/>
  <c r="F84" i="87"/>
  <c r="B85" i="87"/>
  <c r="C85" i="87" s="1"/>
  <c r="E85" i="87"/>
  <c r="F85" i="87"/>
  <c r="B86" i="87"/>
  <c r="C86" i="87"/>
  <c r="E86" i="87"/>
  <c r="F86" i="87"/>
  <c r="B87" i="87"/>
  <c r="C87" i="87"/>
  <c r="E87" i="87"/>
  <c r="F87" i="87" s="1"/>
  <c r="B88" i="87"/>
  <c r="C88" i="87"/>
  <c r="E88" i="87"/>
  <c r="F88" i="87" s="1"/>
  <c r="B89" i="87"/>
  <c r="C89" i="87"/>
  <c r="E89" i="87"/>
  <c r="F89" i="87"/>
  <c r="B90" i="87"/>
  <c r="C90" i="87"/>
  <c r="E90" i="87"/>
  <c r="F90" i="87"/>
  <c r="B91" i="87"/>
  <c r="C91" i="87"/>
  <c r="E91" i="87"/>
  <c r="F91" i="87"/>
  <c r="B92" i="87"/>
  <c r="C92" i="87" s="1"/>
  <c r="E92" i="87"/>
  <c r="F92" i="87"/>
  <c r="B93" i="87"/>
  <c r="C93" i="87" s="1"/>
  <c r="E93" i="87"/>
  <c r="F93" i="87"/>
  <c r="B94" i="87"/>
  <c r="C94" i="87"/>
  <c r="E94" i="87"/>
  <c r="F94" i="87"/>
  <c r="B95" i="87"/>
  <c r="C95" i="87"/>
  <c r="E95" i="87"/>
  <c r="F95" i="87" s="1"/>
  <c r="B96" i="87"/>
  <c r="C96" i="87"/>
  <c r="E96" i="87"/>
  <c r="F96" i="87" s="1"/>
  <c r="B97" i="87"/>
  <c r="C97" i="87"/>
  <c r="E97" i="87"/>
  <c r="F97" i="87"/>
  <c r="B98" i="87"/>
  <c r="C98" i="87"/>
  <c r="E98" i="87"/>
  <c r="F98" i="87"/>
  <c r="B99" i="87"/>
  <c r="C99" i="87"/>
  <c r="E99" i="87"/>
  <c r="F99" i="87"/>
  <c r="B100" i="87"/>
  <c r="C100" i="87" s="1"/>
  <c r="E100" i="87"/>
  <c r="F100" i="87"/>
  <c r="B101" i="87"/>
  <c r="C101" i="87" s="1"/>
  <c r="E101" i="87"/>
  <c r="F101" i="87"/>
  <c r="J32" i="122"/>
  <c r="I32" i="122"/>
  <c r="H32" i="122"/>
  <c r="K30" i="122"/>
  <c r="K33" i="122" s="1"/>
  <c r="J26" i="122"/>
  <c r="I25" i="122"/>
  <c r="H25" i="122"/>
  <c r="J23" i="122"/>
  <c r="J24" i="122" s="1"/>
  <c r="J25" i="122" l="1"/>
  <c r="K32" i="122"/>
  <c r="D68" i="87"/>
  <c r="G69" i="87"/>
  <c r="D69" i="87" s="1"/>
  <c r="K31" i="122"/>
  <c r="H69" i="87" l="1"/>
  <c r="G70" i="87"/>
  <c r="E86" i="86"/>
  <c r="B98" i="86"/>
  <c r="C98" i="86" s="1"/>
  <c r="E98" i="86"/>
  <c r="B99" i="86"/>
  <c r="C99" i="86" s="1"/>
  <c r="E99" i="86"/>
  <c r="B100" i="86"/>
  <c r="C100" i="86" s="1"/>
  <c r="E100" i="86"/>
  <c r="B101" i="86"/>
  <c r="C101" i="86" s="1"/>
  <c r="E101" i="86"/>
  <c r="B102" i="86"/>
  <c r="C102" i="86"/>
  <c r="E102" i="86"/>
  <c r="B103" i="86"/>
  <c r="C103" i="86" s="1"/>
  <c r="E103" i="86"/>
  <c r="B104" i="86"/>
  <c r="C104" i="86" s="1"/>
  <c r="E104" i="86"/>
  <c r="B105" i="86"/>
  <c r="C105" i="86" s="1"/>
  <c r="E105" i="86"/>
  <c r="B106" i="86"/>
  <c r="C106" i="86" s="1"/>
  <c r="E106" i="86"/>
  <c r="B107" i="86"/>
  <c r="C107" i="86" s="1"/>
  <c r="E107" i="86"/>
  <c r="B108" i="86"/>
  <c r="C108" i="86" s="1"/>
  <c r="E108" i="86"/>
  <c r="B109" i="86"/>
  <c r="C109" i="86"/>
  <c r="E109" i="86"/>
  <c r="B110" i="86"/>
  <c r="C110" i="86" s="1"/>
  <c r="E110" i="86"/>
  <c r="B111" i="86"/>
  <c r="C111" i="86" s="1"/>
  <c r="E111" i="86"/>
  <c r="B112" i="86"/>
  <c r="C112" i="86" s="1"/>
  <c r="E112" i="86"/>
  <c r="B113" i="86"/>
  <c r="C113" i="86" s="1"/>
  <c r="E113" i="86"/>
  <c r="B114" i="86"/>
  <c r="C114" i="86" s="1"/>
  <c r="E114" i="86"/>
  <c r="B115" i="86"/>
  <c r="C115" i="86" s="1"/>
  <c r="E115" i="86"/>
  <c r="B116" i="86"/>
  <c r="C116" i="86"/>
  <c r="E116" i="86"/>
  <c r="B117" i="86"/>
  <c r="C117" i="86" s="1"/>
  <c r="E117" i="86"/>
  <c r="C15" i="122"/>
  <c r="H70" i="87" l="1"/>
  <c r="G71" i="87"/>
  <c r="D70" i="87"/>
  <c r="H71" i="87" l="1"/>
  <c r="D72" i="87"/>
  <c r="G72" i="87"/>
  <c r="D71" i="87"/>
  <c r="H72" i="87" l="1"/>
  <c r="G73" i="87"/>
  <c r="H73" i="87" l="1"/>
  <c r="G74" i="87"/>
  <c r="D73" i="87"/>
  <c r="B118" i="86"/>
  <c r="C118" i="86" s="1"/>
  <c r="B119" i="86"/>
  <c r="C119" i="86" s="1"/>
  <c r="B120" i="86"/>
  <c r="C120" i="86" s="1"/>
  <c r="B121" i="86"/>
  <c r="C121" i="86" s="1"/>
  <c r="B122" i="86"/>
  <c r="C122" i="86" s="1"/>
  <c r="B123" i="86"/>
  <c r="C123" i="86" s="1"/>
  <c r="B124" i="86"/>
  <c r="C124" i="86" s="1"/>
  <c r="B125" i="86"/>
  <c r="C125" i="86" s="1"/>
  <c r="B126" i="86"/>
  <c r="C126" i="86" s="1"/>
  <c r="B127" i="86"/>
  <c r="C127" i="86" s="1"/>
  <c r="B128" i="86"/>
  <c r="C128" i="86" s="1"/>
  <c r="B129" i="86"/>
  <c r="C129" i="86" s="1"/>
  <c r="B130" i="86"/>
  <c r="C130" i="86" s="1"/>
  <c r="B131" i="86"/>
  <c r="C131" i="86" s="1"/>
  <c r="B132" i="86"/>
  <c r="C132" i="86"/>
  <c r="B133" i="86"/>
  <c r="C133" i="86" s="1"/>
  <c r="B134" i="86"/>
  <c r="C134" i="86" s="1"/>
  <c r="B135" i="86"/>
  <c r="C135" i="86" s="1"/>
  <c r="B136" i="86"/>
  <c r="C136" i="86" s="1"/>
  <c r="B137" i="86"/>
  <c r="C137" i="86" s="1"/>
  <c r="B138" i="86"/>
  <c r="C138" i="86" s="1"/>
  <c r="B139" i="86"/>
  <c r="C139" i="86" s="1"/>
  <c r="B140" i="86"/>
  <c r="C140" i="86" s="1"/>
  <c r="C16" i="122"/>
  <c r="C14" i="122"/>
  <c r="H74" i="87" l="1"/>
  <c r="D75" i="87"/>
  <c r="G75" i="87"/>
  <c r="D74" i="87"/>
  <c r="C12" i="122"/>
  <c r="C13" i="122"/>
  <c r="H75" i="87" l="1"/>
  <c r="D76" i="87"/>
  <c r="G76" i="87"/>
  <c r="R88" i="122"/>
  <c r="B102" i="87"/>
  <c r="C102" i="87" s="1"/>
  <c r="E102" i="87"/>
  <c r="B103" i="87"/>
  <c r="C103" i="87" s="1"/>
  <c r="E103" i="87"/>
  <c r="S86" i="122"/>
  <c r="S89" i="122" s="1"/>
  <c r="Q88" i="122"/>
  <c r="P88" i="122"/>
  <c r="G36" i="122"/>
  <c r="K36" i="122" s="1"/>
  <c r="H36" i="122"/>
  <c r="J36" i="122" s="1"/>
  <c r="I37" i="122"/>
  <c r="H37" i="122"/>
  <c r="J37" i="122" s="1"/>
  <c r="I38" i="122"/>
  <c r="H38" i="122"/>
  <c r="J38" i="122" s="1"/>
  <c r="G39" i="122"/>
  <c r="I39" i="122" s="1"/>
  <c r="H39" i="122"/>
  <c r="J39" i="122" s="1"/>
  <c r="H40" i="122"/>
  <c r="L40" i="122" s="1"/>
  <c r="G40" i="122"/>
  <c r="I40" i="122" s="1"/>
  <c r="R79" i="122"/>
  <c r="R82" i="122" s="1"/>
  <c r="H2" i="87"/>
  <c r="G77" i="87" l="1"/>
  <c r="H76" i="87"/>
  <c r="F102" i="87"/>
  <c r="F103" i="87"/>
  <c r="S88" i="122"/>
  <c r="S87" i="122"/>
  <c r="R80" i="122"/>
  <c r="K38" i="122"/>
  <c r="M38" i="122" s="1"/>
  <c r="L37" i="122"/>
  <c r="N37" i="122" s="1"/>
  <c r="K37" i="122"/>
  <c r="L36" i="122"/>
  <c r="I36" i="122"/>
  <c r="K40" i="122"/>
  <c r="Q81" i="122"/>
  <c r="L38" i="122"/>
  <c r="N38" i="122" s="1"/>
  <c r="L39" i="122"/>
  <c r="N39" i="122" s="1"/>
  <c r="K39" i="122"/>
  <c r="M39" i="122" s="1"/>
  <c r="J40" i="122"/>
  <c r="N40" i="122" s="1"/>
  <c r="H2" i="86"/>
  <c r="G78" i="87" l="1"/>
  <c r="H77" i="87"/>
  <c r="D77" i="87"/>
  <c r="D126" i="86"/>
  <c r="D134" i="86"/>
  <c r="D119" i="86"/>
  <c r="D127" i="86"/>
  <c r="D135" i="86"/>
  <c r="D120" i="86"/>
  <c r="D128" i="86"/>
  <c r="D136" i="86"/>
  <c r="D121" i="86"/>
  <c r="D129" i="86"/>
  <c r="D137" i="86"/>
  <c r="D124" i="86"/>
  <c r="D133" i="86"/>
  <c r="D122" i="86"/>
  <c r="D130" i="86"/>
  <c r="D138" i="86"/>
  <c r="D140" i="86"/>
  <c r="D123" i="86"/>
  <c r="D131" i="86"/>
  <c r="D139" i="86"/>
  <c r="D132" i="86"/>
  <c r="D125" i="86"/>
  <c r="F100" i="86"/>
  <c r="F110" i="86"/>
  <c r="F104" i="86"/>
  <c r="F111" i="86"/>
  <c r="F103" i="86"/>
  <c r="F108" i="86"/>
  <c r="F115" i="86"/>
  <c r="F113" i="86"/>
  <c r="F102" i="86"/>
  <c r="F101" i="86"/>
  <c r="F109" i="86"/>
  <c r="F106" i="86"/>
  <c r="F112" i="86"/>
  <c r="F117" i="86"/>
  <c r="F105" i="86"/>
  <c r="F114" i="86"/>
  <c r="F116" i="86"/>
  <c r="F98" i="86"/>
  <c r="F107" i="86"/>
  <c r="F99" i="86"/>
  <c r="H15" i="122"/>
  <c r="H14" i="122"/>
  <c r="N36" i="122"/>
  <c r="M40" i="122"/>
  <c r="H16" i="122" s="1"/>
  <c r="M37" i="122"/>
  <c r="M36" i="122"/>
  <c r="H78" i="87" l="1"/>
  <c r="D79" i="87"/>
  <c r="G79" i="87"/>
  <c r="D78" i="87"/>
  <c r="H12" i="122"/>
  <c r="H13" i="122"/>
  <c r="H79" i="87" l="1"/>
  <c r="D80" i="87"/>
  <c r="G80" i="87"/>
  <c r="E93" i="86"/>
  <c r="F93" i="86" s="1"/>
  <c r="E94" i="86"/>
  <c r="F94" i="86" s="1"/>
  <c r="E95" i="86"/>
  <c r="F95" i="86" s="1"/>
  <c r="E96" i="86"/>
  <c r="F96" i="86" s="1"/>
  <c r="E97" i="86"/>
  <c r="F97" i="86" s="1"/>
  <c r="B92" i="86"/>
  <c r="C92" i="86" s="1"/>
  <c r="B93" i="86"/>
  <c r="C93" i="86" s="1"/>
  <c r="B94" i="86"/>
  <c r="C94" i="86" s="1"/>
  <c r="B95" i="86"/>
  <c r="C95" i="86" s="1"/>
  <c r="B96" i="86"/>
  <c r="C96" i="86" s="1"/>
  <c r="B97" i="86"/>
  <c r="C97" i="86" s="1"/>
  <c r="H80" i="87" l="1"/>
  <c r="D81" i="87"/>
  <c r="G81" i="87"/>
  <c r="E7" i="87"/>
  <c r="F7" i="87" s="1"/>
  <c r="E8" i="87"/>
  <c r="F8" i="87" s="1"/>
  <c r="E9" i="87"/>
  <c r="F9" i="87" s="1"/>
  <c r="E10" i="87"/>
  <c r="F10" i="87" s="1"/>
  <c r="E11" i="87"/>
  <c r="F11" i="87" s="1"/>
  <c r="E12" i="87"/>
  <c r="F12" i="87" s="1"/>
  <c r="E13" i="87"/>
  <c r="F13" i="87" s="1"/>
  <c r="E14" i="87"/>
  <c r="F14" i="87" s="1"/>
  <c r="E15" i="87"/>
  <c r="F15" i="87" s="1"/>
  <c r="E16" i="87"/>
  <c r="F16" i="87" s="1"/>
  <c r="E17" i="87"/>
  <c r="F17" i="87" s="1"/>
  <c r="E18" i="87"/>
  <c r="F18" i="87" s="1"/>
  <c r="E19" i="87"/>
  <c r="F19" i="87" s="1"/>
  <c r="E20" i="87"/>
  <c r="F20" i="87" s="1"/>
  <c r="E21" i="87"/>
  <c r="F21" i="87" s="1"/>
  <c r="E22" i="87"/>
  <c r="F22" i="87" s="1"/>
  <c r="E23" i="87"/>
  <c r="F23" i="87" s="1"/>
  <c r="E24" i="87"/>
  <c r="F24" i="87" s="1"/>
  <c r="E25" i="87"/>
  <c r="F25" i="87" s="1"/>
  <c r="E26" i="87"/>
  <c r="F26" i="87" s="1"/>
  <c r="E27" i="87"/>
  <c r="F27" i="87" s="1"/>
  <c r="E28" i="87"/>
  <c r="F28" i="87" s="1"/>
  <c r="E29" i="87"/>
  <c r="F29" i="87" s="1"/>
  <c r="E30" i="87"/>
  <c r="F30" i="87" s="1"/>
  <c r="E31" i="87"/>
  <c r="F31" i="87" s="1"/>
  <c r="E32" i="87"/>
  <c r="F32" i="87" s="1"/>
  <c r="E33" i="87"/>
  <c r="F33" i="87" s="1"/>
  <c r="E34" i="87"/>
  <c r="F34" i="87" s="1"/>
  <c r="E35" i="87"/>
  <c r="F35" i="87" s="1"/>
  <c r="E36" i="87"/>
  <c r="F36" i="87" s="1"/>
  <c r="E37" i="87"/>
  <c r="F37" i="87" s="1"/>
  <c r="E38" i="87"/>
  <c r="F38" i="87" s="1"/>
  <c r="E39" i="87"/>
  <c r="F39" i="87" s="1"/>
  <c r="E40" i="87"/>
  <c r="F40" i="87" s="1"/>
  <c r="E41" i="87"/>
  <c r="F41" i="87" s="1"/>
  <c r="E42" i="87"/>
  <c r="F42" i="87" s="1"/>
  <c r="E43" i="87"/>
  <c r="F43" i="87" s="1"/>
  <c r="E44" i="87"/>
  <c r="F44" i="87" s="1"/>
  <c r="E45" i="87"/>
  <c r="F45" i="87" s="1"/>
  <c r="E46" i="87"/>
  <c r="F46" i="87" s="1"/>
  <c r="E47" i="87"/>
  <c r="F47" i="87" s="1"/>
  <c r="E48" i="87"/>
  <c r="F48" i="87" s="1"/>
  <c r="E49" i="87"/>
  <c r="F49" i="87" s="1"/>
  <c r="E50" i="87"/>
  <c r="F50" i="87" s="1"/>
  <c r="E51" i="87"/>
  <c r="F51" i="87" s="1"/>
  <c r="E52" i="87"/>
  <c r="F52" i="87" s="1"/>
  <c r="E53" i="87"/>
  <c r="F53" i="87" s="1"/>
  <c r="E54" i="87"/>
  <c r="F54" i="87" s="1"/>
  <c r="E55" i="87"/>
  <c r="F55" i="87" s="1"/>
  <c r="E56" i="87"/>
  <c r="F56" i="87" s="1"/>
  <c r="E57" i="87"/>
  <c r="F57" i="87" s="1"/>
  <c r="E58" i="87"/>
  <c r="F58" i="87" s="1"/>
  <c r="E59" i="87"/>
  <c r="F59" i="87" s="1"/>
  <c r="E60" i="87"/>
  <c r="F60" i="87" s="1"/>
  <c r="E61" i="87"/>
  <c r="F61" i="87" s="1"/>
  <c r="E62" i="87"/>
  <c r="F62" i="87" s="1"/>
  <c r="E63" i="87"/>
  <c r="F63" i="87" s="1"/>
  <c r="E64" i="87"/>
  <c r="F64" i="87" s="1"/>
  <c r="E65" i="87"/>
  <c r="F65" i="87" s="1"/>
  <c r="E66" i="87"/>
  <c r="F66" i="87" s="1"/>
  <c r="E67" i="87"/>
  <c r="F67" i="87" s="1"/>
  <c r="E104" i="87"/>
  <c r="F104" i="87" s="1"/>
  <c r="E105" i="87"/>
  <c r="F105" i="87" s="1"/>
  <c r="E6" i="87"/>
  <c r="B105" i="87"/>
  <c r="C105" i="87" s="1"/>
  <c r="B7" i="87"/>
  <c r="C7" i="87" s="1"/>
  <c r="B8" i="87"/>
  <c r="C8" i="87" s="1"/>
  <c r="B9" i="87"/>
  <c r="C9" i="87" s="1"/>
  <c r="B10" i="87"/>
  <c r="C10" i="87" s="1"/>
  <c r="B11" i="87"/>
  <c r="C11" i="87" s="1"/>
  <c r="B12" i="87"/>
  <c r="C12" i="87" s="1"/>
  <c r="B13" i="87"/>
  <c r="C13" i="87" s="1"/>
  <c r="B14" i="87"/>
  <c r="C14" i="87" s="1"/>
  <c r="B15" i="87"/>
  <c r="C15" i="87" s="1"/>
  <c r="B16" i="87"/>
  <c r="C16" i="87" s="1"/>
  <c r="B17" i="87"/>
  <c r="C17" i="87" s="1"/>
  <c r="B18" i="87"/>
  <c r="C18" i="87" s="1"/>
  <c r="B19" i="87"/>
  <c r="C19" i="87" s="1"/>
  <c r="B20" i="87"/>
  <c r="C20" i="87" s="1"/>
  <c r="B21" i="87"/>
  <c r="C21" i="87" s="1"/>
  <c r="B22" i="87"/>
  <c r="C22" i="87" s="1"/>
  <c r="B23" i="87"/>
  <c r="C23" i="87" s="1"/>
  <c r="B24" i="87"/>
  <c r="C24" i="87" s="1"/>
  <c r="B25" i="87"/>
  <c r="C25" i="87" s="1"/>
  <c r="B26" i="87"/>
  <c r="C26" i="87" s="1"/>
  <c r="B27" i="87"/>
  <c r="C27" i="87" s="1"/>
  <c r="B28" i="87"/>
  <c r="C28" i="87" s="1"/>
  <c r="B29" i="87"/>
  <c r="C29" i="87" s="1"/>
  <c r="B30" i="87"/>
  <c r="C30" i="87" s="1"/>
  <c r="B31" i="87"/>
  <c r="C31" i="87" s="1"/>
  <c r="B32" i="87"/>
  <c r="C32" i="87" s="1"/>
  <c r="B33" i="87"/>
  <c r="C33" i="87" s="1"/>
  <c r="B34" i="87"/>
  <c r="C34" i="87" s="1"/>
  <c r="B35" i="87"/>
  <c r="C35" i="87" s="1"/>
  <c r="B36" i="87"/>
  <c r="C36" i="87" s="1"/>
  <c r="B37" i="87"/>
  <c r="C37" i="87" s="1"/>
  <c r="B38" i="87"/>
  <c r="C38" i="87" s="1"/>
  <c r="B39" i="87"/>
  <c r="C39" i="87" s="1"/>
  <c r="B40" i="87"/>
  <c r="C40" i="87" s="1"/>
  <c r="B41" i="87"/>
  <c r="C41" i="87" s="1"/>
  <c r="B42" i="87"/>
  <c r="C42" i="87" s="1"/>
  <c r="B43" i="87"/>
  <c r="C43" i="87" s="1"/>
  <c r="B44" i="87"/>
  <c r="C44" i="87" s="1"/>
  <c r="B45" i="87"/>
  <c r="C45" i="87" s="1"/>
  <c r="B46" i="87"/>
  <c r="C46" i="87" s="1"/>
  <c r="B47" i="87"/>
  <c r="C47" i="87" s="1"/>
  <c r="B48" i="87"/>
  <c r="C48" i="87" s="1"/>
  <c r="B49" i="87"/>
  <c r="C49" i="87" s="1"/>
  <c r="B50" i="87"/>
  <c r="C50" i="87" s="1"/>
  <c r="B51" i="87"/>
  <c r="C51" i="87" s="1"/>
  <c r="B52" i="87"/>
  <c r="C52" i="87" s="1"/>
  <c r="B53" i="87"/>
  <c r="C53" i="87" s="1"/>
  <c r="B54" i="87"/>
  <c r="C54" i="87" s="1"/>
  <c r="B55" i="87"/>
  <c r="C55" i="87" s="1"/>
  <c r="B56" i="87"/>
  <c r="C56" i="87" s="1"/>
  <c r="B57" i="87"/>
  <c r="C57" i="87" s="1"/>
  <c r="B58" i="87"/>
  <c r="C58" i="87" s="1"/>
  <c r="B59" i="87"/>
  <c r="C59" i="87" s="1"/>
  <c r="B60" i="87"/>
  <c r="C60" i="87" s="1"/>
  <c r="B61" i="87"/>
  <c r="C61" i="87" s="1"/>
  <c r="B62" i="87"/>
  <c r="C62" i="87" s="1"/>
  <c r="B63" i="87"/>
  <c r="C63" i="87" s="1"/>
  <c r="B64" i="87"/>
  <c r="C64" i="87" s="1"/>
  <c r="B65" i="87"/>
  <c r="C65" i="87" s="1"/>
  <c r="B66" i="87"/>
  <c r="C66" i="87" s="1"/>
  <c r="B67" i="87"/>
  <c r="C67" i="87" s="1"/>
  <c r="B104" i="87"/>
  <c r="C104" i="87" s="1"/>
  <c r="B6" i="87"/>
  <c r="E25" i="86"/>
  <c r="F25" i="86" s="1"/>
  <c r="E7" i="86"/>
  <c r="F7" i="86" s="1"/>
  <c r="E8" i="86"/>
  <c r="F8" i="86" s="1"/>
  <c r="E9" i="86"/>
  <c r="F9" i="86" s="1"/>
  <c r="E10" i="86"/>
  <c r="F10" i="86" s="1"/>
  <c r="E11" i="86"/>
  <c r="F11" i="86" s="1"/>
  <c r="E12" i="86"/>
  <c r="F12" i="86" s="1"/>
  <c r="E13" i="86"/>
  <c r="F13" i="86" s="1"/>
  <c r="E14" i="86"/>
  <c r="F14" i="86" s="1"/>
  <c r="E15" i="86"/>
  <c r="F15" i="86" s="1"/>
  <c r="E16" i="86"/>
  <c r="F16" i="86" s="1"/>
  <c r="E17" i="86"/>
  <c r="F17" i="86" s="1"/>
  <c r="E18" i="86"/>
  <c r="F18" i="86" s="1"/>
  <c r="E19" i="86"/>
  <c r="F19" i="86" s="1"/>
  <c r="E20" i="86"/>
  <c r="F20" i="86" s="1"/>
  <c r="E21" i="86"/>
  <c r="F21" i="86" s="1"/>
  <c r="E22" i="86"/>
  <c r="F22" i="86" s="1"/>
  <c r="E23" i="86"/>
  <c r="F23" i="86" s="1"/>
  <c r="E24" i="86"/>
  <c r="F24" i="86" s="1"/>
  <c r="E26" i="86"/>
  <c r="F26" i="86" s="1"/>
  <c r="E27" i="86"/>
  <c r="F27" i="86" s="1"/>
  <c r="E28" i="86"/>
  <c r="F28" i="86" s="1"/>
  <c r="E29" i="86"/>
  <c r="F29" i="86" s="1"/>
  <c r="E30" i="86"/>
  <c r="F30" i="86" s="1"/>
  <c r="E31" i="86"/>
  <c r="F31" i="86" s="1"/>
  <c r="E32" i="86"/>
  <c r="F32" i="86" s="1"/>
  <c r="E33" i="86"/>
  <c r="F33" i="86" s="1"/>
  <c r="E34" i="86"/>
  <c r="F34" i="86" s="1"/>
  <c r="E35" i="86"/>
  <c r="F35" i="86" s="1"/>
  <c r="E36" i="86"/>
  <c r="F36" i="86" s="1"/>
  <c r="E37" i="86"/>
  <c r="F37" i="86" s="1"/>
  <c r="E38" i="86"/>
  <c r="F38" i="86" s="1"/>
  <c r="E39" i="86"/>
  <c r="F39" i="86" s="1"/>
  <c r="E40" i="86"/>
  <c r="F40" i="86" s="1"/>
  <c r="E41" i="86"/>
  <c r="F41" i="86" s="1"/>
  <c r="E42" i="86"/>
  <c r="F42" i="86" s="1"/>
  <c r="E43" i="86"/>
  <c r="F43" i="86" s="1"/>
  <c r="E44" i="86"/>
  <c r="F44" i="86" s="1"/>
  <c r="E45" i="86"/>
  <c r="F45" i="86" s="1"/>
  <c r="E46" i="86"/>
  <c r="F46" i="86" s="1"/>
  <c r="E47" i="86"/>
  <c r="F47" i="86" s="1"/>
  <c r="E48" i="86"/>
  <c r="F48" i="86" s="1"/>
  <c r="E49" i="86"/>
  <c r="F49" i="86" s="1"/>
  <c r="E50" i="86"/>
  <c r="F50" i="86" s="1"/>
  <c r="E51" i="86"/>
  <c r="F51" i="86" s="1"/>
  <c r="E52" i="86"/>
  <c r="F52" i="86" s="1"/>
  <c r="E53" i="86"/>
  <c r="F53" i="86" s="1"/>
  <c r="E54" i="86"/>
  <c r="F54" i="86" s="1"/>
  <c r="E55" i="86"/>
  <c r="F55" i="86" s="1"/>
  <c r="E56" i="86"/>
  <c r="F56" i="86" s="1"/>
  <c r="E57" i="86"/>
  <c r="F57" i="86" s="1"/>
  <c r="E58" i="86"/>
  <c r="F58" i="86" s="1"/>
  <c r="E59" i="86"/>
  <c r="F59" i="86" s="1"/>
  <c r="E60" i="86"/>
  <c r="F60" i="86" s="1"/>
  <c r="E61" i="86"/>
  <c r="F61" i="86" s="1"/>
  <c r="E62" i="86"/>
  <c r="F62" i="86" s="1"/>
  <c r="E63" i="86"/>
  <c r="F63" i="86" s="1"/>
  <c r="E64" i="86"/>
  <c r="F64" i="86" s="1"/>
  <c r="E65" i="86"/>
  <c r="F65" i="86" s="1"/>
  <c r="E66" i="86"/>
  <c r="F66" i="86" s="1"/>
  <c r="E67" i="86"/>
  <c r="F67" i="86" s="1"/>
  <c r="E68" i="86"/>
  <c r="F68" i="86" s="1"/>
  <c r="E69" i="86"/>
  <c r="F69" i="86" s="1"/>
  <c r="E70" i="86"/>
  <c r="F70" i="86" s="1"/>
  <c r="E71" i="86"/>
  <c r="F71" i="86" s="1"/>
  <c r="E72" i="86"/>
  <c r="F72" i="86" s="1"/>
  <c r="E73" i="86"/>
  <c r="F73" i="86" s="1"/>
  <c r="E74" i="86"/>
  <c r="F74" i="86" s="1"/>
  <c r="E75" i="86"/>
  <c r="F75" i="86" s="1"/>
  <c r="E76" i="86"/>
  <c r="F76" i="86" s="1"/>
  <c r="E77" i="86"/>
  <c r="F77" i="86" s="1"/>
  <c r="E78" i="86"/>
  <c r="F78" i="86" s="1"/>
  <c r="E79" i="86"/>
  <c r="F79" i="86" s="1"/>
  <c r="E80" i="86"/>
  <c r="F80" i="86" s="1"/>
  <c r="E81" i="86"/>
  <c r="F81" i="86" s="1"/>
  <c r="E82" i="86"/>
  <c r="F82" i="86" s="1"/>
  <c r="E83" i="86"/>
  <c r="F83" i="86" s="1"/>
  <c r="E84" i="86"/>
  <c r="F84" i="86" s="1"/>
  <c r="E85" i="86"/>
  <c r="F85" i="86" s="1"/>
  <c r="F86" i="86"/>
  <c r="E87" i="86"/>
  <c r="F87" i="86" s="1"/>
  <c r="E88" i="86"/>
  <c r="F88" i="86" s="1"/>
  <c r="E89" i="86"/>
  <c r="F89" i="86" s="1"/>
  <c r="E90" i="86"/>
  <c r="F90" i="86" s="1"/>
  <c r="E91" i="86"/>
  <c r="F91" i="86" s="1"/>
  <c r="E92" i="86"/>
  <c r="F92" i="86" s="1"/>
  <c r="E6" i="86"/>
  <c r="F6" i="86" s="1"/>
  <c r="B33" i="86"/>
  <c r="C33" i="86" s="1"/>
  <c r="B34" i="86"/>
  <c r="C34" i="86" s="1"/>
  <c r="B35" i="86"/>
  <c r="C35" i="86" s="1"/>
  <c r="B36" i="86"/>
  <c r="C36" i="86" s="1"/>
  <c r="B37" i="86"/>
  <c r="C37" i="86" s="1"/>
  <c r="B38" i="86"/>
  <c r="C38" i="86" s="1"/>
  <c r="B39" i="86"/>
  <c r="C39" i="86" s="1"/>
  <c r="B40" i="86"/>
  <c r="C40" i="86" s="1"/>
  <c r="B41" i="86"/>
  <c r="C41" i="86" s="1"/>
  <c r="B42" i="86"/>
  <c r="C42" i="86" s="1"/>
  <c r="B43" i="86"/>
  <c r="C43" i="86" s="1"/>
  <c r="B44" i="86"/>
  <c r="C44" i="86" s="1"/>
  <c r="B45" i="86"/>
  <c r="C45" i="86" s="1"/>
  <c r="B46" i="86"/>
  <c r="C46" i="86" s="1"/>
  <c r="B47" i="86"/>
  <c r="C47" i="86" s="1"/>
  <c r="B48" i="86"/>
  <c r="C48" i="86" s="1"/>
  <c r="B49" i="86"/>
  <c r="C49" i="86" s="1"/>
  <c r="B50" i="86"/>
  <c r="C50" i="86" s="1"/>
  <c r="B51" i="86"/>
  <c r="C51" i="86" s="1"/>
  <c r="B52" i="86"/>
  <c r="C52" i="86" s="1"/>
  <c r="B53" i="86"/>
  <c r="C53" i="86" s="1"/>
  <c r="B54" i="86"/>
  <c r="C54" i="86" s="1"/>
  <c r="B55" i="86"/>
  <c r="C55" i="86" s="1"/>
  <c r="B56" i="86"/>
  <c r="C56" i="86" s="1"/>
  <c r="B57" i="86"/>
  <c r="C57" i="86" s="1"/>
  <c r="B58" i="86"/>
  <c r="C58" i="86" s="1"/>
  <c r="B59" i="86"/>
  <c r="C59" i="86" s="1"/>
  <c r="B60" i="86"/>
  <c r="C60" i="86" s="1"/>
  <c r="B61" i="86"/>
  <c r="C61" i="86" s="1"/>
  <c r="B62" i="86"/>
  <c r="C62" i="86" s="1"/>
  <c r="B63" i="86"/>
  <c r="C63" i="86" s="1"/>
  <c r="B64" i="86"/>
  <c r="C64" i="86" s="1"/>
  <c r="B65" i="86"/>
  <c r="C65" i="86" s="1"/>
  <c r="B66" i="86"/>
  <c r="C66" i="86" s="1"/>
  <c r="B67" i="86"/>
  <c r="C67" i="86" s="1"/>
  <c r="B68" i="86"/>
  <c r="C68" i="86" s="1"/>
  <c r="B69" i="86"/>
  <c r="C69" i="86" s="1"/>
  <c r="B70" i="86"/>
  <c r="C70" i="86" s="1"/>
  <c r="B71" i="86"/>
  <c r="C71" i="86" s="1"/>
  <c r="B72" i="86"/>
  <c r="C72" i="86" s="1"/>
  <c r="B73" i="86"/>
  <c r="C73" i="86" s="1"/>
  <c r="B74" i="86"/>
  <c r="C74" i="86" s="1"/>
  <c r="B75" i="86"/>
  <c r="C75" i="86" s="1"/>
  <c r="B76" i="86"/>
  <c r="C76" i="86" s="1"/>
  <c r="B77" i="86"/>
  <c r="C77" i="86" s="1"/>
  <c r="B78" i="86"/>
  <c r="C78" i="86" s="1"/>
  <c r="B79" i="86"/>
  <c r="C79" i="86" s="1"/>
  <c r="B80" i="86"/>
  <c r="C80" i="86" s="1"/>
  <c r="B81" i="86"/>
  <c r="C81" i="86" s="1"/>
  <c r="B82" i="86"/>
  <c r="C82" i="86" s="1"/>
  <c r="B83" i="86"/>
  <c r="C83" i="86" s="1"/>
  <c r="B84" i="86"/>
  <c r="C84" i="86" s="1"/>
  <c r="B85" i="86"/>
  <c r="C85" i="86" s="1"/>
  <c r="B86" i="86"/>
  <c r="C86" i="86" s="1"/>
  <c r="B87" i="86"/>
  <c r="C87" i="86" s="1"/>
  <c r="B88" i="86"/>
  <c r="C88" i="86" s="1"/>
  <c r="B89" i="86"/>
  <c r="C89" i="86" s="1"/>
  <c r="B90" i="86"/>
  <c r="C90" i="86" s="1"/>
  <c r="B91" i="86"/>
  <c r="C91" i="86" s="1"/>
  <c r="B7" i="86"/>
  <c r="C7" i="86" s="1"/>
  <c r="B8" i="86"/>
  <c r="C8" i="86" s="1"/>
  <c r="B9" i="86"/>
  <c r="C9" i="86" s="1"/>
  <c r="B10" i="86"/>
  <c r="C10" i="86" s="1"/>
  <c r="B11" i="86"/>
  <c r="C11" i="86" s="1"/>
  <c r="B12" i="86"/>
  <c r="C12" i="86" s="1"/>
  <c r="B13" i="86"/>
  <c r="C13" i="86" s="1"/>
  <c r="B14" i="86"/>
  <c r="C14" i="86" s="1"/>
  <c r="B15" i="86"/>
  <c r="C15" i="86" s="1"/>
  <c r="B16" i="86"/>
  <c r="C16" i="86" s="1"/>
  <c r="B17" i="86"/>
  <c r="C17" i="86" s="1"/>
  <c r="B18" i="86"/>
  <c r="C18" i="86" s="1"/>
  <c r="B19" i="86"/>
  <c r="C19" i="86" s="1"/>
  <c r="B20" i="86"/>
  <c r="C20" i="86" s="1"/>
  <c r="B21" i="86"/>
  <c r="C21" i="86" s="1"/>
  <c r="B22" i="86"/>
  <c r="C22" i="86" s="1"/>
  <c r="B23" i="86"/>
  <c r="C23" i="86" s="1"/>
  <c r="B24" i="86"/>
  <c r="C24" i="86" s="1"/>
  <c r="B25" i="86"/>
  <c r="C25" i="86" s="1"/>
  <c r="B26" i="86"/>
  <c r="C26" i="86" s="1"/>
  <c r="B27" i="86"/>
  <c r="C27" i="86" s="1"/>
  <c r="B28" i="86"/>
  <c r="C28" i="86" s="1"/>
  <c r="B29" i="86"/>
  <c r="C29" i="86" s="1"/>
  <c r="B30" i="86"/>
  <c r="C30" i="86" s="1"/>
  <c r="B31" i="86"/>
  <c r="C31" i="86" s="1"/>
  <c r="B32" i="86"/>
  <c r="C32" i="86" s="1"/>
  <c r="B6" i="86"/>
  <c r="H81" i="87" l="1"/>
  <c r="D82" i="87"/>
  <c r="G82" i="87"/>
  <c r="G6" i="87"/>
  <c r="F6" i="87"/>
  <c r="E14" i="122"/>
  <c r="C6" i="87"/>
  <c r="E16" i="122" s="1"/>
  <c r="C6" i="86"/>
  <c r="E12" i="122"/>
  <c r="E13" i="122"/>
  <c r="G93" i="86"/>
  <c r="G95" i="86"/>
  <c r="G94" i="86"/>
  <c r="G96" i="86"/>
  <c r="G26" i="86"/>
  <c r="G28" i="86"/>
  <c r="G30" i="86"/>
  <c r="G32" i="86"/>
  <c r="G34" i="86"/>
  <c r="G36" i="86"/>
  <c r="G38" i="86"/>
  <c r="G40" i="86"/>
  <c r="G42" i="86"/>
  <c r="G44" i="86"/>
  <c r="G46" i="86"/>
  <c r="G48" i="86"/>
  <c r="G50" i="86"/>
  <c r="G52" i="86"/>
  <c r="G54" i="86"/>
  <c r="G56" i="86"/>
  <c r="G58" i="86"/>
  <c r="G60" i="86"/>
  <c r="G62" i="86"/>
  <c r="G64" i="86"/>
  <c r="G66" i="86"/>
  <c r="G68" i="86"/>
  <c r="G70" i="86"/>
  <c r="G72" i="86"/>
  <c r="G74" i="86"/>
  <c r="G76" i="86"/>
  <c r="G78" i="86"/>
  <c r="G80" i="86"/>
  <c r="G82" i="86"/>
  <c r="G84" i="86"/>
  <c r="G86" i="86"/>
  <c r="G88" i="86"/>
  <c r="G90" i="86"/>
  <c r="G92" i="86"/>
  <c r="G7" i="86"/>
  <c r="G24" i="86"/>
  <c r="G23" i="86"/>
  <c r="G22" i="86"/>
  <c r="G21" i="86"/>
  <c r="G20" i="86"/>
  <c r="G19" i="86"/>
  <c r="G18" i="86"/>
  <c r="G17" i="86"/>
  <c r="D18" i="86" s="1"/>
  <c r="G16" i="86"/>
  <c r="G25" i="86"/>
  <c r="G27" i="86"/>
  <c r="G29" i="86"/>
  <c r="G31" i="86"/>
  <c r="G33" i="86"/>
  <c r="G35" i="86"/>
  <c r="G37" i="86"/>
  <c r="G39" i="86"/>
  <c r="G41" i="86"/>
  <c r="G43" i="86"/>
  <c r="G45" i="86"/>
  <c r="G47" i="86"/>
  <c r="G49" i="86"/>
  <c r="G51" i="86"/>
  <c r="G53" i="86"/>
  <c r="G55" i="86"/>
  <c r="G57" i="86"/>
  <c r="G59" i="86"/>
  <c r="G61" i="86"/>
  <c r="G63" i="86"/>
  <c r="G65" i="86"/>
  <c r="G67" i="86"/>
  <c r="G69" i="86"/>
  <c r="G71" i="86"/>
  <c r="G73" i="86"/>
  <c r="G75" i="86"/>
  <c r="G77" i="86"/>
  <c r="G79" i="86"/>
  <c r="G81" i="86"/>
  <c r="G83" i="86"/>
  <c r="G85" i="86"/>
  <c r="G87" i="86"/>
  <c r="G89" i="86"/>
  <c r="G91" i="86"/>
  <c r="G6" i="86"/>
  <c r="G8" i="86"/>
  <c r="G9" i="86"/>
  <c r="G10" i="86"/>
  <c r="G11" i="86"/>
  <c r="G12" i="86"/>
  <c r="G13" i="86"/>
  <c r="G14" i="86"/>
  <c r="G15" i="86"/>
  <c r="H82" i="87" l="1"/>
  <c r="G83" i="87"/>
  <c r="D7" i="86"/>
  <c r="D6" i="86"/>
  <c r="H6" i="87"/>
  <c r="D6" i="87"/>
  <c r="D58" i="86"/>
  <c r="D42" i="86"/>
  <c r="D26" i="86"/>
  <c r="D24" i="86"/>
  <c r="D19" i="86"/>
  <c r="D72" i="86"/>
  <c r="D56" i="86"/>
  <c r="D40" i="86"/>
  <c r="D8" i="86"/>
  <c r="D63" i="86"/>
  <c r="D31" i="86"/>
  <c r="D47" i="86"/>
  <c r="H89" i="86"/>
  <c r="D90" i="86"/>
  <c r="H66" i="86"/>
  <c r="D67" i="86"/>
  <c r="H87" i="86"/>
  <c r="D88" i="86"/>
  <c r="H16" i="86"/>
  <c r="D17" i="86"/>
  <c r="H24" i="86"/>
  <c r="D25" i="86"/>
  <c r="H80" i="86"/>
  <c r="D81" i="86"/>
  <c r="H64" i="86"/>
  <c r="D65" i="86"/>
  <c r="H48" i="86"/>
  <c r="D49" i="86"/>
  <c r="H32" i="86"/>
  <c r="D33" i="86"/>
  <c r="H13" i="86"/>
  <c r="D14" i="86"/>
  <c r="H73" i="86"/>
  <c r="D74" i="86"/>
  <c r="H50" i="86"/>
  <c r="D51" i="86"/>
  <c r="H85" i="86"/>
  <c r="D86" i="86"/>
  <c r="H37" i="86"/>
  <c r="D38" i="86"/>
  <c r="H67" i="86"/>
  <c r="D68" i="86"/>
  <c r="H35" i="86"/>
  <c r="D36" i="86"/>
  <c r="H76" i="86"/>
  <c r="D77" i="86"/>
  <c r="H28" i="86"/>
  <c r="D29" i="86"/>
  <c r="H9" i="86"/>
  <c r="D10" i="86"/>
  <c r="H81" i="86"/>
  <c r="D82" i="86"/>
  <c r="H65" i="86"/>
  <c r="D66" i="86"/>
  <c r="H49" i="86"/>
  <c r="D50" i="86"/>
  <c r="H33" i="86"/>
  <c r="D34" i="86"/>
  <c r="H19" i="86"/>
  <c r="D20" i="86"/>
  <c r="H90" i="86"/>
  <c r="D91" i="86"/>
  <c r="H74" i="86"/>
  <c r="D75" i="86"/>
  <c r="H58" i="86"/>
  <c r="D59" i="86"/>
  <c r="H42" i="86"/>
  <c r="D43" i="86"/>
  <c r="H26" i="86"/>
  <c r="D27" i="86"/>
  <c r="H96" i="86"/>
  <c r="H82" i="86"/>
  <c r="D83" i="86"/>
  <c r="H34" i="86"/>
  <c r="D35" i="86"/>
  <c r="H12" i="86"/>
  <c r="D13" i="86"/>
  <c r="H11" i="86"/>
  <c r="D12" i="86"/>
  <c r="H53" i="86"/>
  <c r="D54" i="86"/>
  <c r="H83" i="86"/>
  <c r="D84" i="86"/>
  <c r="H51" i="86"/>
  <c r="D52" i="86"/>
  <c r="H92" i="86"/>
  <c r="D93" i="86"/>
  <c r="H44" i="86"/>
  <c r="D45" i="86"/>
  <c r="H8" i="86"/>
  <c r="D9" i="86"/>
  <c r="H79" i="86"/>
  <c r="D80" i="86"/>
  <c r="H63" i="86"/>
  <c r="D64" i="86"/>
  <c r="H47" i="86"/>
  <c r="D48" i="86"/>
  <c r="H31" i="86"/>
  <c r="D32" i="86"/>
  <c r="H20" i="86"/>
  <c r="D21" i="86"/>
  <c r="H88" i="86"/>
  <c r="D89" i="86"/>
  <c r="H72" i="86"/>
  <c r="D73" i="86"/>
  <c r="H56" i="86"/>
  <c r="D57" i="86"/>
  <c r="H40" i="86"/>
  <c r="D41" i="86"/>
  <c r="H94" i="86"/>
  <c r="D95" i="86"/>
  <c r="H69" i="86"/>
  <c r="D70" i="86"/>
  <c r="H78" i="86"/>
  <c r="D79" i="86"/>
  <c r="H10" i="86"/>
  <c r="D11" i="86"/>
  <c r="H60" i="86"/>
  <c r="D61" i="86"/>
  <c r="H15" i="86"/>
  <c r="D16" i="86"/>
  <c r="H6" i="86"/>
  <c r="H77" i="86"/>
  <c r="D78" i="86"/>
  <c r="H61" i="86"/>
  <c r="D62" i="86"/>
  <c r="H45" i="86"/>
  <c r="D46" i="86"/>
  <c r="H29" i="86"/>
  <c r="D30" i="86"/>
  <c r="H21" i="86"/>
  <c r="D22" i="86"/>
  <c r="H86" i="86"/>
  <c r="D87" i="86"/>
  <c r="H70" i="86"/>
  <c r="D71" i="86"/>
  <c r="H54" i="86"/>
  <c r="D55" i="86"/>
  <c r="H38" i="86"/>
  <c r="D39" i="86"/>
  <c r="H95" i="86"/>
  <c r="D96" i="86"/>
  <c r="H14" i="86"/>
  <c r="D15" i="86"/>
  <c r="H91" i="86"/>
  <c r="D92" i="86"/>
  <c r="H75" i="86"/>
  <c r="D76" i="86"/>
  <c r="H59" i="86"/>
  <c r="D60" i="86"/>
  <c r="H43" i="86"/>
  <c r="D44" i="86"/>
  <c r="H27" i="86"/>
  <c r="D28" i="86"/>
  <c r="D23" i="86"/>
  <c r="H84" i="86"/>
  <c r="D85" i="86"/>
  <c r="D69" i="86"/>
  <c r="D53" i="86"/>
  <c r="D37" i="86"/>
  <c r="H93" i="86"/>
  <c r="D94" i="86"/>
  <c r="G7" i="87"/>
  <c r="E15" i="122"/>
  <c r="H22" i="86"/>
  <c r="H68" i="86"/>
  <c r="H52" i="86"/>
  <c r="H36" i="86"/>
  <c r="H57" i="86"/>
  <c r="H41" i="86"/>
  <c r="H25" i="86"/>
  <c r="H23" i="86"/>
  <c r="H71" i="86"/>
  <c r="H39" i="86"/>
  <c r="H17" i="86"/>
  <c r="H7" i="86"/>
  <c r="H62" i="86"/>
  <c r="H30" i="86"/>
  <c r="H18" i="86"/>
  <c r="H55" i="86"/>
  <c r="H46" i="86"/>
  <c r="H83" i="87" l="1"/>
  <c r="D84" i="87"/>
  <c r="G84" i="87"/>
  <c r="D83" i="87"/>
  <c r="D12" i="122"/>
  <c r="H7" i="87"/>
  <c r="D7" i="87"/>
  <c r="D13" i="122"/>
  <c r="G8" i="87"/>
  <c r="G9" i="87"/>
  <c r="G85" i="87" l="1"/>
  <c r="H84" i="87"/>
  <c r="H9" i="87"/>
  <c r="D10" i="87"/>
  <c r="D9" i="87"/>
  <c r="D8" i="87"/>
  <c r="H8" i="87"/>
  <c r="G10" i="87"/>
  <c r="H85" i="87" l="1"/>
  <c r="G86" i="87"/>
  <c r="D85" i="87"/>
  <c r="H10" i="87"/>
  <c r="D11" i="87"/>
  <c r="G11" i="87"/>
  <c r="D87" i="87" l="1"/>
  <c r="H86" i="87"/>
  <c r="G87" i="87"/>
  <c r="D86" i="87"/>
  <c r="H11" i="87"/>
  <c r="D12" i="87"/>
  <c r="G12" i="87"/>
  <c r="D88" i="87" l="1"/>
  <c r="H87" i="87"/>
  <c r="G88" i="87"/>
  <c r="H12" i="87"/>
  <c r="D13" i="87"/>
  <c r="G13" i="87"/>
  <c r="D89" i="87" l="1"/>
  <c r="H88" i="87"/>
  <c r="G89" i="87"/>
  <c r="H13" i="87"/>
  <c r="D14" i="87"/>
  <c r="G14" i="87"/>
  <c r="H89" i="87" l="1"/>
  <c r="D90" i="87"/>
  <c r="G90" i="87"/>
  <c r="H14" i="87"/>
  <c r="D15" i="87"/>
  <c r="G15" i="87"/>
  <c r="H90" i="87" l="1"/>
  <c r="G91" i="87"/>
  <c r="D91" i="87"/>
  <c r="H15" i="87"/>
  <c r="D16" i="87"/>
  <c r="G16" i="87"/>
  <c r="G92" i="87" l="1"/>
  <c r="H91" i="87"/>
  <c r="D92" i="87"/>
  <c r="H16" i="87"/>
  <c r="G17" i="87"/>
  <c r="D17" i="87" s="1"/>
  <c r="G93" i="87" l="1"/>
  <c r="H92" i="87"/>
  <c r="H17" i="87"/>
  <c r="D18" i="87"/>
  <c r="G18" i="87"/>
  <c r="H93" i="87" l="1"/>
  <c r="G94" i="87"/>
  <c r="D93" i="87"/>
  <c r="H18" i="87"/>
  <c r="G19" i="87"/>
  <c r="H94" i="87" l="1"/>
  <c r="G95" i="87"/>
  <c r="D94" i="87"/>
  <c r="H19" i="87"/>
  <c r="D20" i="87"/>
  <c r="D19" i="87"/>
  <c r="G20" i="87"/>
  <c r="H95" i="87" l="1"/>
  <c r="G96" i="87"/>
  <c r="D95" i="87"/>
  <c r="H20" i="87"/>
  <c r="D21" i="87"/>
  <c r="G21" i="87"/>
  <c r="H96" i="87" l="1"/>
  <c r="G97" i="87"/>
  <c r="D96" i="87"/>
  <c r="H21" i="87"/>
  <c r="D22" i="87"/>
  <c r="G22" i="87"/>
  <c r="G98" i="87" l="1"/>
  <c r="H97" i="87"/>
  <c r="D97" i="87"/>
  <c r="H22" i="87"/>
  <c r="D23" i="87"/>
  <c r="G23" i="87"/>
  <c r="H98" i="87" l="1"/>
  <c r="G99" i="87"/>
  <c r="D98" i="87"/>
  <c r="H23" i="87"/>
  <c r="D24" i="87"/>
  <c r="G24" i="87"/>
  <c r="H99" i="87" l="1"/>
  <c r="G100" i="87"/>
  <c r="D100" i="87" s="1"/>
  <c r="D99" i="87"/>
  <c r="H24" i="87"/>
  <c r="D25" i="87"/>
  <c r="G25" i="87"/>
  <c r="H100" i="87" l="1"/>
  <c r="G101" i="87"/>
  <c r="H101" i="87" s="1"/>
  <c r="H25" i="87"/>
  <c r="D26" i="87"/>
  <c r="G26" i="87"/>
  <c r="D101" i="87" l="1"/>
  <c r="H26" i="87"/>
  <c r="G27" i="87"/>
  <c r="D27" i="87" s="1"/>
  <c r="H27" i="87" l="1"/>
  <c r="G28" i="87"/>
  <c r="D28" i="87" s="1"/>
  <c r="H28" i="87" l="1"/>
  <c r="G29" i="87"/>
  <c r="H29" i="87" l="1"/>
  <c r="D29" i="87"/>
  <c r="G30" i="87"/>
  <c r="H30" i="87" l="1"/>
  <c r="D30" i="87"/>
  <c r="G31" i="87"/>
  <c r="H31" i="87" l="1"/>
  <c r="D31" i="87"/>
  <c r="G32" i="87"/>
  <c r="H32" i="87" l="1"/>
  <c r="D32" i="87"/>
  <c r="G33" i="87"/>
  <c r="D33" i="87" s="1"/>
  <c r="H33" i="87" l="1"/>
  <c r="D34" i="87"/>
  <c r="G34" i="87"/>
  <c r="H34" i="87" l="1"/>
  <c r="G35" i="87"/>
  <c r="D35" i="87" s="1"/>
  <c r="H35" i="87" l="1"/>
  <c r="D36" i="87"/>
  <c r="G36" i="87"/>
  <c r="H36" i="87" l="1"/>
  <c r="G37" i="87"/>
  <c r="H37" i="87" l="1"/>
  <c r="D38" i="87"/>
  <c r="D37" i="87"/>
  <c r="G38" i="87"/>
  <c r="H38" i="87" l="1"/>
  <c r="D39" i="87"/>
  <c r="G39" i="87"/>
  <c r="H39" i="87" l="1"/>
  <c r="D40" i="87"/>
  <c r="G40" i="87"/>
  <c r="H40" i="87" l="1"/>
  <c r="D41" i="87"/>
  <c r="G41" i="87"/>
  <c r="H41" i="87" l="1"/>
  <c r="D42" i="87"/>
  <c r="G42" i="87"/>
  <c r="H42" i="87" l="1"/>
  <c r="D43" i="87"/>
  <c r="G43" i="87"/>
  <c r="H43" i="87" l="1"/>
  <c r="G44" i="87"/>
  <c r="D45" i="87" l="1"/>
  <c r="D44" i="87"/>
  <c r="H44" i="87"/>
  <c r="G45" i="87"/>
  <c r="H45" i="87" l="1"/>
  <c r="G46" i="87"/>
  <c r="H46" i="87" l="1"/>
  <c r="D47" i="87"/>
  <c r="D46" i="87"/>
  <c r="G47" i="87"/>
  <c r="H47" i="87" l="1"/>
  <c r="D48" i="87"/>
  <c r="G48" i="87"/>
  <c r="H48" i="87" l="1"/>
  <c r="G49" i="87"/>
  <c r="H49" i="87" l="1"/>
  <c r="D50" i="87"/>
  <c r="D49" i="87"/>
  <c r="G50" i="87"/>
  <c r="H50" i="87" l="1"/>
  <c r="G51" i="87"/>
  <c r="H51" i="87" l="1"/>
  <c r="D52" i="87"/>
  <c r="D51" i="87"/>
  <c r="G52" i="87"/>
  <c r="H52" i="87" l="1"/>
  <c r="G53" i="87"/>
  <c r="H53" i="87" l="1"/>
  <c r="D53" i="87"/>
  <c r="G54" i="87"/>
  <c r="H54" i="87" l="1"/>
  <c r="D54" i="87"/>
  <c r="G55" i="87"/>
  <c r="H55" i="87" l="1"/>
  <c r="D56" i="87"/>
  <c r="D55" i="87"/>
  <c r="G56" i="87"/>
  <c r="H56" i="87" l="1"/>
  <c r="G57" i="87"/>
  <c r="H57" i="87" l="1"/>
  <c r="D57" i="87"/>
  <c r="G58" i="87"/>
  <c r="H58" i="87" l="1"/>
  <c r="D58" i="87"/>
  <c r="G59" i="87"/>
  <c r="H59" i="87" l="1"/>
  <c r="D59" i="87"/>
  <c r="G60" i="87"/>
  <c r="H60" i="87" l="1"/>
  <c r="D60" i="87"/>
  <c r="G61" i="87"/>
  <c r="H61" i="87" l="1"/>
  <c r="D61" i="87"/>
  <c r="G62" i="87"/>
  <c r="H62" i="87" l="1"/>
  <c r="D62" i="87"/>
  <c r="G63" i="87"/>
  <c r="H63" i="87" l="1"/>
  <c r="D63" i="87"/>
  <c r="G64" i="87"/>
  <c r="H64" i="87" l="1"/>
  <c r="D64" i="87"/>
  <c r="G65" i="87"/>
  <c r="H65" i="87" l="1"/>
  <c r="D65" i="87"/>
  <c r="G66" i="87"/>
  <c r="H66" i="87" l="1"/>
  <c r="D66" i="87"/>
  <c r="G67" i="87"/>
  <c r="H67" i="87" l="1"/>
  <c r="D67" i="87"/>
  <c r="D14" i="122" l="1"/>
  <c r="D16" i="122"/>
  <c r="D15" i="122"/>
  <c r="P81" i="122" l="1"/>
  <c r="R81" i="122" s="1"/>
  <c r="G102" i="87" l="1"/>
  <c r="H102" i="87" l="1"/>
  <c r="D102" i="87"/>
  <c r="G103" i="87"/>
  <c r="H103" i="87" l="1"/>
  <c r="D103" i="87"/>
  <c r="G104" i="87"/>
  <c r="H104" i="87" l="1"/>
  <c r="D104" i="87"/>
  <c r="G105" i="87"/>
  <c r="D105" i="87" s="1"/>
  <c r="H105" i="87" l="1"/>
  <c r="G117" i="86"/>
  <c r="D118" i="86" s="1"/>
  <c r="G115" i="86"/>
  <c r="G101" i="86"/>
  <c r="G100" i="86"/>
  <c r="H100" i="86" s="1"/>
  <c r="G109" i="86"/>
  <c r="G114" i="86"/>
  <c r="G106" i="86"/>
  <c r="H106" i="86" s="1"/>
  <c r="G116" i="86"/>
  <c r="G104" i="86"/>
  <c r="G113" i="86"/>
  <c r="G108" i="86"/>
  <c r="G102" i="86"/>
  <c r="G110" i="86"/>
  <c r="G112" i="86"/>
  <c r="G105" i="86"/>
  <c r="G107" i="86"/>
  <c r="G103" i="86"/>
  <c r="H103" i="86" s="1"/>
  <c r="G99" i="86"/>
  <c r="G98" i="86"/>
  <c r="G97" i="86"/>
  <c r="G111" i="86"/>
  <c r="H111" i="86" s="1"/>
  <c r="D113" i="86" l="1"/>
  <c r="D115" i="86"/>
  <c r="D102" i="86"/>
  <c r="D108" i="86"/>
  <c r="H109" i="86"/>
  <c r="D110" i="86"/>
  <c r="D104" i="86"/>
  <c r="H113" i="86"/>
  <c r="D114" i="86"/>
  <c r="H99" i="86"/>
  <c r="D100" i="86"/>
  <c r="H102" i="86"/>
  <c r="D103" i="86"/>
  <c r="H108" i="86"/>
  <c r="D109" i="86"/>
  <c r="H107" i="86"/>
  <c r="H104" i="86"/>
  <c r="D105" i="86"/>
  <c r="D101" i="86"/>
  <c r="D112" i="86"/>
  <c r="H105" i="86"/>
  <c r="D106" i="86"/>
  <c r="D116" i="86"/>
  <c r="H116" i="86"/>
  <c r="D117" i="86"/>
  <c r="D98" i="86"/>
  <c r="D97" i="86"/>
  <c r="D107" i="86"/>
  <c r="H98" i="86"/>
  <c r="D99" i="86"/>
  <c r="D111" i="86"/>
  <c r="H114" i="86"/>
  <c r="H110" i="86"/>
  <c r="H117" i="86"/>
  <c r="H97" i="86"/>
  <c r="H112" i="86"/>
  <c r="H101" i="86"/>
  <c r="H115" i="86"/>
</calcChain>
</file>

<file path=xl/sharedStrings.xml><?xml version="1.0" encoding="utf-8"?>
<sst xmlns="http://schemas.openxmlformats.org/spreadsheetml/2006/main" count="124" uniqueCount="74">
  <si>
    <t>누적 비율</t>
    <phoneticPr fontId="1" type="noConversion"/>
  </si>
  <si>
    <t>누적 인원</t>
    <phoneticPr fontId="1" type="noConversion"/>
  </si>
  <si>
    <t>비율</t>
    <phoneticPr fontId="1" type="noConversion"/>
  </si>
  <si>
    <t>인원</t>
    <phoneticPr fontId="1" type="noConversion"/>
  </si>
  <si>
    <t>표준편차</t>
    <phoneticPr fontId="1" type="noConversion"/>
  </si>
  <si>
    <t>응시자 수</t>
    <phoneticPr fontId="1" type="noConversion"/>
  </si>
  <si>
    <t>평균</t>
    <phoneticPr fontId="1" type="noConversion"/>
  </si>
  <si>
    <t>시험명</t>
  </si>
  <si>
    <t>표준점수</t>
  </si>
  <si>
    <t>화작B</t>
  </si>
  <si>
    <t>언매B</t>
  </si>
  <si>
    <t>화작C</t>
  </si>
  <si>
    <t>언매C</t>
  </si>
  <si>
    <t>기하B</t>
  </si>
  <si>
    <t>확통C</t>
  </si>
  <si>
    <t>확통B</t>
  </si>
  <si>
    <t>미적B</t>
  </si>
  <si>
    <t>미적C</t>
  </si>
  <si>
    <t>기하C</t>
  </si>
  <si>
    <t>화법과 작문</t>
    <phoneticPr fontId="1" type="noConversion"/>
  </si>
  <si>
    <t>확률과 통계</t>
    <phoneticPr fontId="1" type="noConversion"/>
  </si>
  <si>
    <t>언어와 매체</t>
    <phoneticPr fontId="1" type="noConversion"/>
  </si>
  <si>
    <t>-</t>
    <phoneticPr fontId="1" type="noConversion"/>
  </si>
  <si>
    <t>국어A</t>
    <phoneticPr fontId="1" type="noConversion"/>
  </si>
  <si>
    <t>원점수 → 표준점수 계산기</t>
    <phoneticPr fontId="1" type="noConversion"/>
  </si>
  <si>
    <t>표준점수 → 원점수 역산기</t>
    <phoneticPr fontId="1" type="noConversion"/>
  </si>
  <si>
    <t>-</t>
    <phoneticPr fontId="1" type="noConversion"/>
  </si>
  <si>
    <t>수학A</t>
    <phoneticPr fontId="1" type="noConversion"/>
  </si>
  <si>
    <t>전체</t>
    <phoneticPr fontId="1" type="noConversion"/>
  </si>
  <si>
    <t>공통과목 평균</t>
    <phoneticPr fontId="1" type="noConversion"/>
  </si>
  <si>
    <t>선택과목 평균</t>
    <phoneticPr fontId="1" type="noConversion"/>
  </si>
  <si>
    <t>원점수 평균</t>
    <phoneticPr fontId="1" type="noConversion"/>
  </si>
  <si>
    <t>응시자 수</t>
    <phoneticPr fontId="1" type="noConversion"/>
  </si>
  <si>
    <t>국어 평균 추정치 (교육청 모의고사 한정 제공)</t>
    <phoneticPr fontId="1" type="noConversion"/>
  </si>
  <si>
    <t>수학 평균 추정치 (교육청 모의고사 한정 제공)</t>
    <phoneticPr fontId="1" type="noConversion"/>
  </si>
  <si>
    <t>미적분</t>
    <phoneticPr fontId="1" type="noConversion"/>
  </si>
  <si>
    <t>기하</t>
    <phoneticPr fontId="1" type="noConversion"/>
  </si>
  <si>
    <t>-</t>
    <phoneticPr fontId="1" type="noConversion"/>
  </si>
  <si>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</si>
  <si>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</si>
  <si>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표준점수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</si>
  <si>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국어</t>
    </r>
    <phoneticPr fontId="1" type="noConversion"/>
  </si>
  <si>
    <r>
      <rPr>
        <b/>
        <sz val="12"/>
        <color theme="1"/>
        <rFont val="맑은 고딕"/>
        <family val="3"/>
        <charset val="129"/>
      </rPr>
      <t>수학</t>
    </r>
    <phoneticPr fontId="1" type="noConversion"/>
  </si>
  <si>
    <r>
      <rPr>
        <b/>
        <sz val="12"/>
        <color theme="1"/>
        <rFont val="맑은 고딕"/>
        <family val="3"/>
        <charset val="129"/>
      </rPr>
      <t>선택과목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</si>
  <si>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백분위</t>
    </r>
    <phoneticPr fontId="1" type="noConversion"/>
  </si>
  <si>
    <r>
      <rPr>
        <b/>
        <sz val="12"/>
        <color theme="1"/>
        <rFont val="맑은 고딕"/>
        <family val="3"/>
        <charset val="129"/>
      </rPr>
      <t>등급</t>
    </r>
    <phoneticPr fontId="1" type="noConversion"/>
  </si>
  <si>
    <r>
      <rPr>
        <b/>
        <sz val="12"/>
        <color theme="1"/>
        <rFont val="맑은 고딕"/>
        <family val="3"/>
        <charset val="129"/>
      </rPr>
      <t>미적분</t>
    </r>
    <phoneticPr fontId="1" type="noConversion"/>
  </si>
  <si>
    <r>
      <rPr>
        <b/>
        <sz val="12"/>
        <color theme="1"/>
        <rFont val="맑은 고딕"/>
        <family val="3"/>
        <charset val="129"/>
      </rPr>
      <t>기하</t>
    </r>
    <phoneticPr fontId="1" type="noConversion"/>
  </si>
  <si>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</si>
  <si>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계산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</si>
  <si>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</si>
  <si>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원점수</t>
    </r>
    <r>
      <rPr>
        <b/>
        <sz val="12"/>
        <color theme="1"/>
        <rFont val="Microsoft Sans Serif"/>
        <family val="2"/>
      </rPr>
      <t>(</t>
    </r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>+</t>
    </r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) </t>
    </r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</si>
  <si>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화법과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작문</t>
    </r>
    <phoneticPr fontId="1" type="noConversion"/>
  </si>
  <si>
    <r>
      <rPr>
        <b/>
        <sz val="12"/>
        <color theme="1"/>
        <rFont val="맑은 고딕"/>
        <family val="3"/>
        <charset val="129"/>
      </rPr>
      <t>언어와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매체</t>
    </r>
    <phoneticPr fontId="1" type="noConversion"/>
  </si>
  <si>
    <r>
      <rPr>
        <b/>
        <sz val="12"/>
        <color theme="1"/>
        <rFont val="맑은 고딕"/>
        <family val="3"/>
        <charset val="129"/>
      </rPr>
      <t>확률과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통계</t>
    </r>
    <phoneticPr fontId="1" type="noConversion"/>
  </si>
  <si>
    <r>
      <rPr>
        <sz val="11"/>
        <color theme="1"/>
        <rFont val="맑은 고딕"/>
        <family val="3"/>
        <charset val="129"/>
      </rPr>
      <t>계산기</t>
    </r>
    <r>
      <rPr>
        <sz val="11"/>
        <color theme="1"/>
        <rFont val="Microsoft Sans Serif"/>
        <family val="2"/>
      </rPr>
      <t xml:space="preserve"> &amp; </t>
    </r>
    <r>
      <rPr>
        <sz val="11"/>
        <color theme="1"/>
        <rFont val="맑은 고딕"/>
        <family val="3"/>
        <charset val="129"/>
      </rPr>
      <t>역산기</t>
    </r>
    <phoneticPr fontId="1" type="noConversion"/>
  </si>
  <si>
    <t>국어</t>
  </si>
  <si>
    <t>수학</t>
  </si>
  <si>
    <t>남자</t>
  </si>
  <si>
    <t>여자</t>
  </si>
  <si>
    <t>계</t>
  </si>
  <si>
    <r>
      <t>누적</t>
    </r>
    <r>
      <rPr>
        <sz val="9"/>
        <color rgb="FF000000"/>
        <rFont val="맑은 고딕"/>
        <family val="3"/>
        <charset val="129"/>
        <scheme val="minor"/>
      </rPr>
      <t>(</t>
    </r>
    <r>
      <rPr>
        <sz val="9"/>
        <color rgb="FF000000"/>
        <rFont val="돋움"/>
        <family val="3"/>
        <charset val="129"/>
      </rPr>
      <t>계</t>
    </r>
    <r>
      <rPr>
        <sz val="9"/>
        <color rgb="FF000000"/>
        <rFont val="맑은 고딕"/>
        <family val="3"/>
        <charset val="129"/>
        <scheme val="minor"/>
      </rPr>
      <t>)</t>
    </r>
  </si>
  <si>
    <r>
      <rPr>
        <sz val="13"/>
        <color theme="1"/>
        <rFont val="맑은 고딕"/>
        <family val="3"/>
        <charset val="129"/>
      </rPr>
      <t>표준점수</t>
    </r>
    <phoneticPr fontId="1" type="noConversion"/>
  </si>
  <si>
    <r>
      <rPr>
        <sz val="13"/>
        <color theme="1"/>
        <rFont val="맑은 고딕"/>
        <family val="3"/>
        <charset val="129"/>
      </rPr>
      <t>등급</t>
    </r>
    <phoneticPr fontId="1" type="noConversion"/>
  </si>
  <si>
    <r>
      <rPr>
        <sz val="13"/>
        <color theme="1"/>
        <rFont val="맑은 고딕"/>
        <family val="3"/>
        <charset val="129"/>
      </rPr>
      <t>백분위</t>
    </r>
    <phoneticPr fontId="1" type="noConversion"/>
  </si>
  <si>
    <r>
      <rPr>
        <sz val="12"/>
        <color theme="1"/>
        <rFont val="맑은 고딕"/>
        <family val="2"/>
        <charset val="129"/>
      </rPr>
      <t>시험명</t>
    </r>
  </si>
  <si>
    <r>
      <rPr>
        <sz val="12"/>
        <color theme="1"/>
        <rFont val="맑은 고딕"/>
        <family val="3"/>
        <charset val="129"/>
      </rPr>
      <t>국어</t>
    </r>
    <r>
      <rPr>
        <sz val="12"/>
        <color theme="1"/>
        <rFont val="Microsoft Sans Serif"/>
        <family val="2"/>
      </rPr>
      <t xml:space="preserve"> (</t>
    </r>
    <r>
      <rPr>
        <sz val="12"/>
        <color theme="1"/>
        <rFont val="맑은 고딕"/>
        <family val="3"/>
        <charset val="129"/>
      </rPr>
      <t>표준점수별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백분위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및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등급표</t>
    </r>
    <r>
      <rPr>
        <sz val="12"/>
        <color theme="1"/>
        <rFont val="Microsoft Sans Serif"/>
        <family val="2"/>
      </rPr>
      <t>)</t>
    </r>
    <phoneticPr fontId="1" type="noConversion"/>
  </si>
  <si>
    <r>
      <rPr>
        <sz val="13"/>
        <color theme="1"/>
        <rFont val="맑은 고딕"/>
        <family val="2"/>
        <charset val="129"/>
      </rPr>
      <t>표준점수</t>
    </r>
    <phoneticPr fontId="1" type="noConversion"/>
  </si>
  <si>
    <r>
      <rPr>
        <sz val="13"/>
        <color theme="1"/>
        <rFont val="맑은 고딕"/>
        <family val="2"/>
        <charset val="129"/>
      </rPr>
      <t>등급</t>
    </r>
    <phoneticPr fontId="1" type="noConversion"/>
  </si>
  <si>
    <r>
      <rPr>
        <sz val="13"/>
        <color theme="1"/>
        <rFont val="맑은 고딕"/>
        <family val="2"/>
        <charset val="129"/>
      </rPr>
      <t>백분위</t>
    </r>
    <phoneticPr fontId="1" type="noConversion"/>
  </si>
  <si>
    <r>
      <rPr>
        <sz val="12"/>
        <color theme="1"/>
        <rFont val="맑은 고딕"/>
        <family val="2"/>
        <charset val="129"/>
      </rPr>
      <t>수학</t>
    </r>
    <r>
      <rPr>
        <sz val="12"/>
        <color theme="1"/>
        <rFont val="Microsoft Sans Serif"/>
        <family val="2"/>
      </rPr>
      <t xml:space="preserve"> (</t>
    </r>
    <r>
      <rPr>
        <sz val="12"/>
        <color theme="1"/>
        <rFont val="맑은 고딕"/>
        <family val="2"/>
        <charset val="129"/>
      </rPr>
      <t>표준점수별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백분위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및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등급표</t>
    </r>
    <r>
      <rPr>
        <sz val="12"/>
        <color theme="1"/>
        <rFont val="Microsoft Sans Serif"/>
        <family val="2"/>
      </rPr>
      <t>)</t>
    </r>
    <phoneticPr fontId="1" type="noConversion"/>
  </si>
  <si>
    <t>자료명</t>
    <phoneticPr fontId="1" type="noConversion"/>
  </si>
  <si>
    <t xml:space="preserve">2023학년도 4월 고3 전국연합학력평가 </t>
  </si>
  <si>
    <t xml:space="preserve">2023학년도 4월 고3 전국연합학력평가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</si>
</sst>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0_);[Red]\(0.00\)"/>
    <numFmt numFmtId="178" formatCode="0_);[Red]\(0\)"/>
    <numFmt numFmtId="179" formatCode="#,##0_);[Red]\(#,##0\)"/>
  </numFmts>
  <fonts count="4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  <family val="2"/>
    </font>
    <font>
      <b/>
      <sz val="18"/>
      <color theme="3"/>
      <name val="맑은 고딕"/>
      <family val="2"/>
      <charset val="129"/>
      <scheme val="major"/>
    </font>
    <font>
      <sz val="11"/>
      <color rgb="FF9C6500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  <scheme val="minor"/>
    </font>
    <font>
      <u/>
      <sz val="11"/>
      <color rgb="FF800080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HY견고딕"/>
      <family val="1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name val="돋움"/>
      <family val="3"/>
      <charset val="129"/>
    </font>
    <font>
      <sz val="12"/>
      <color theme="1"/>
      <name val="Microsoft Sans Serif"/>
      <family val="2"/>
    </font>
    <font>
      <sz val="12"/>
      <color theme="1"/>
      <name val="맑은 고딕"/>
      <family val="3"/>
      <charset val="129"/>
    </font>
    <font>
      <b/>
      <sz val="12"/>
      <color theme="1"/>
      <name val="Microsoft Sans Serif"/>
      <family val="2"/>
    </font>
    <font>
      <b/>
      <sz val="12"/>
      <color theme="1"/>
      <name val="맑은 고딕"/>
      <family val="3"/>
      <charset val="129"/>
    </font>
    <font>
      <sz val="11"/>
      <color theme="1"/>
      <name val="Microsoft Sans Serif"/>
      <family val="2"/>
    </font>
    <font>
      <sz val="12"/>
      <color theme="1"/>
      <name val="맑은 고딕"/>
      <family val="2"/>
      <charset val="129"/>
    </font>
    <font>
      <b/>
      <sz val="12"/>
      <color rgb="FF0000FF"/>
      <name val="Microsoft Sans Serif"/>
      <family val="2"/>
    </font>
    <font>
      <sz val="13"/>
      <color theme="1"/>
      <name val="맑은 고딕"/>
      <family val="2"/>
      <charset val="129"/>
      <scheme val="minor"/>
    </font>
    <font>
      <sz val="13"/>
      <color theme="1"/>
      <name val="Microsoft Sans Serif"/>
      <family val="2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돋움"/>
      <family val="3"/>
      <charset val="129"/>
    </font>
    <font>
      <sz val="13"/>
      <name val="Microsoft Sans Serif"/>
      <family val="2"/>
    </font>
    <font>
      <sz val="13"/>
      <color theme="1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3"/>
      <color theme="1"/>
      <name val="맑은 고딕"/>
      <family val="2"/>
      <charset val="129"/>
    </font>
  </fonts>
  <fills count="3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</fills>
  <borders count="9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505050"/>
      </right>
      <top/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505050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medium">
        <color rgb="FF505050"/>
      </top>
      <bottom style="thin">
        <color indexed="64"/>
      </bottom>
      <diagonal/>
    </border>
    <border>
      <left/>
      <right style="medium">
        <color indexed="64"/>
      </right>
      <top style="medium">
        <color rgb="FF505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/>
      <right style="medium">
        <color rgb="FF505050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505050"/>
      </bottom>
      <diagonal/>
    </border>
    <border>
      <left/>
      <right style="medium">
        <color indexed="64"/>
      </right>
      <top style="thin">
        <color indexed="64"/>
      </top>
      <bottom style="medium">
        <color rgb="FF505050"/>
      </bottom>
      <diagonal/>
    </border>
    <border>
      <left style="medium">
        <color indexed="64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medium">
        <color rgb="FF00000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medium">
        <color indexed="64"/>
      </right>
      <top style="medium">
        <color indexed="64"/>
      </top>
      <bottom style="thin">
        <color rgb="FF505050"/>
      </bottom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808080"/>
      </bottom>
      <diagonal/>
    </border>
    <border>
      <left/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thin">
        <color rgb="FF000000"/>
      </bottom>
      <diagonal/>
    </border>
  </borders>
  <cellStyleXfs count="53">
    <xf numFmtId="0" fontId="0" fillId="0" borderId="0">
      <alignment vertical="center"/>
    </xf>
    <xf numFmtId="0" fontId="2" fillId="0" borderId="0"/>
    <xf numFmtId="0" fontId="5" fillId="0" borderId="21" applyNumberFormat="0" applyFill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24" applyNumberFormat="0" applyAlignment="0" applyProtection="0">
      <alignment vertical="center"/>
    </xf>
    <xf numFmtId="0" fontId="11" fillId="8" borderId="25" applyNumberFormat="0" applyAlignment="0" applyProtection="0">
      <alignment vertical="center"/>
    </xf>
    <xf numFmtId="0" fontId="12" fillId="8" borderId="24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9" borderId="2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28" applyNumberFormat="0" applyFont="0" applyAlignment="0" applyProtection="0">
      <alignment vertical="center"/>
    </xf>
    <xf numFmtId="0" fontId="2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/>
    <xf numFmtId="0" fontId="19" fillId="0" borderId="0"/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</cellStyleXfs>
  <cellXfs count="232">
    <xf numFmtId="0" fontId="0" fillId="0" borderId="0" xfId="0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48" xfId="0" applyNumberFormat="1" applyBorder="1" applyAlignment="1">
      <alignment horizontal="center" vertical="center"/>
    </xf>
    <xf numFmtId="176" fontId="3" fillId="0" borderId="44" xfId="1" applyNumberFormat="1" applyFont="1" applyBorder="1" applyAlignment="1">
      <alignment horizontal="center" vertical="center"/>
    </xf>
    <xf numFmtId="176" fontId="3" fillId="0" borderId="58" xfId="1" applyNumberFormat="1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3" fontId="24" fillId="0" borderId="63" xfId="0" applyNumberFormat="1" applyFont="1" applyBorder="1" applyAlignment="1">
      <alignment horizontal="left" vertical="center" wrapText="1"/>
    </xf>
    <xf numFmtId="3" fontId="24" fillId="0" borderId="66" xfId="0" applyNumberFormat="1" applyFont="1" applyBorder="1" applyAlignment="1">
      <alignment horizontal="left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3" fontId="0" fillId="0" borderId="0" xfId="0" applyNumberFormat="1">
      <alignment vertical="center"/>
    </xf>
    <xf numFmtId="176" fontId="3" fillId="0" borderId="4" xfId="1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28" fillId="3" borderId="0" xfId="0" applyFont="1" applyFill="1">
      <alignment vertical="center"/>
    </xf>
    <xf numFmtId="0" fontId="0" fillId="0" borderId="15" xfId="0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6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26" fillId="2" borderId="6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29" fillId="3" borderId="0" xfId="0" applyFont="1" applyFill="1">
      <alignment vertical="center"/>
    </xf>
    <xf numFmtId="0" fontId="26" fillId="2" borderId="3" xfId="0" applyFont="1" applyFill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2" fontId="25" fillId="0" borderId="20" xfId="0" applyNumberFormat="1" applyFont="1" applyBorder="1" applyAlignment="1">
      <alignment horizontal="center" vertical="center"/>
    </xf>
    <xf numFmtId="0" fontId="29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1" fillId="0" borderId="84" xfId="0" applyFont="1" applyBorder="1" applyAlignment="1">
      <alignment horizontal="center" vertical="center"/>
    </xf>
    <xf numFmtId="179" fontId="31" fillId="0" borderId="84" xfId="0" applyNumberFormat="1" applyFont="1" applyBorder="1" applyAlignment="1">
      <alignment horizontal="center" vertical="center"/>
    </xf>
    <xf numFmtId="0" fontId="31" fillId="0" borderId="84" xfId="34" applyFont="1" applyBorder="1" applyAlignment="1">
      <alignment horizontal="center" vertical="center"/>
    </xf>
    <xf numFmtId="179" fontId="31" fillId="0" borderId="84" xfId="34" applyNumberFormat="1" applyFont="1" applyBorder="1" applyAlignment="1">
      <alignment horizontal="center" vertical="center"/>
    </xf>
    <xf numFmtId="0" fontId="25" fillId="3" borderId="0" xfId="0" applyFont="1" applyFill="1">
      <alignment vertical="center"/>
    </xf>
    <xf numFmtId="0" fontId="25" fillId="0" borderId="0" xfId="0" applyFont="1">
      <alignment vertical="center"/>
    </xf>
    <xf numFmtId="0" fontId="0" fillId="2" borderId="76" xfId="0" applyFill="1" applyBorder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 vertical="center"/>
      <protection hidden="1"/>
    </xf>
    <xf numFmtId="0" fontId="0" fillId="2" borderId="72" xfId="0" applyFill="1" applyBorder="1" applyAlignment="1" applyProtection="1">
      <alignment horizontal="center" vertical="center"/>
      <protection hidden="1"/>
    </xf>
    <xf numFmtId="0" fontId="0" fillId="3" borderId="77" xfId="0" applyFill="1" applyBorder="1" applyAlignment="1" applyProtection="1">
      <alignment horizontal="center" vertical="center"/>
      <protection hidden="1"/>
    </xf>
    <xf numFmtId="0" fontId="0" fillId="2" borderId="73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3" borderId="33" xfId="0" applyFill="1" applyBorder="1" applyAlignment="1">
      <alignment horizontal="center" vertical="center"/>
    </xf>
    <xf numFmtId="0" fontId="0" fillId="3" borderId="33" xfId="0" applyFill="1" applyBorder="1">
      <alignment vertical="center"/>
    </xf>
    <xf numFmtId="0" fontId="32" fillId="3" borderId="0" xfId="0" applyFont="1" applyFill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20" xfId="0" applyFont="1" applyFill="1" applyBorder="1" applyAlignment="1">
      <alignment horizontal="center" vertical="center"/>
    </xf>
    <xf numFmtId="0" fontId="32" fillId="3" borderId="0" xfId="0" applyFont="1" applyFill="1">
      <alignment vertical="center"/>
    </xf>
    <xf numFmtId="0" fontId="36" fillId="3" borderId="0" xfId="0" applyFont="1" applyFill="1">
      <alignment vertical="center"/>
    </xf>
    <xf numFmtId="0" fontId="36" fillId="3" borderId="0" xfId="0" applyFont="1" applyFill="1" applyAlignment="1">
      <alignment horizontal="center" vertical="center"/>
    </xf>
    <xf numFmtId="0" fontId="36" fillId="0" borderId="0" xfId="0" applyFont="1">
      <alignment vertical="center"/>
    </xf>
    <xf numFmtId="0" fontId="32" fillId="0" borderId="0" xfId="0" applyFont="1">
      <alignment vertical="center"/>
    </xf>
    <xf numFmtId="0" fontId="34" fillId="3" borderId="15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67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19" xfId="0" applyFont="1" applyFill="1" applyBorder="1" applyAlignment="1" applyProtection="1">
      <alignment horizontal="center" vertical="center"/>
      <protection locked="0"/>
    </xf>
    <xf numFmtId="0" fontId="34" fillId="3" borderId="3" xfId="0" applyFont="1" applyFill="1" applyBorder="1" applyAlignment="1">
      <alignment horizontal="center" vertical="center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0" fontId="32" fillId="0" borderId="6" xfId="0" applyFont="1" applyBorder="1" applyAlignment="1">
      <alignment horizontal="center" vertical="center"/>
    </xf>
    <xf numFmtId="178" fontId="32" fillId="0" borderId="19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177" fontId="32" fillId="0" borderId="19" xfId="0" applyNumberFormat="1" applyFont="1" applyBorder="1" applyAlignment="1">
      <alignment horizontal="center" vertical="center"/>
    </xf>
    <xf numFmtId="177" fontId="32" fillId="0" borderId="20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178" fontId="32" fillId="0" borderId="18" xfId="0" applyNumberFormat="1" applyFont="1" applyBorder="1" applyAlignment="1">
      <alignment horizontal="center" vertical="center"/>
    </xf>
    <xf numFmtId="0" fontId="39" fillId="3" borderId="0" xfId="0" applyFont="1" applyFill="1">
      <alignment vertical="center"/>
    </xf>
    <xf numFmtId="0" fontId="39" fillId="3" borderId="0" xfId="0" applyFont="1" applyFill="1" applyAlignment="1">
      <alignment horizontal="center" vertical="center"/>
    </xf>
    <xf numFmtId="0" fontId="39" fillId="0" borderId="0" xfId="0" applyFont="1">
      <alignment vertical="center"/>
    </xf>
    <xf numFmtId="0" fontId="40" fillId="3" borderId="4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40" fillId="3" borderId="5" xfId="0" applyFont="1" applyFill="1" applyBorder="1" applyAlignment="1">
      <alignment horizontal="center" vertical="center"/>
    </xf>
    <xf numFmtId="0" fontId="42" fillId="36" borderId="94" xfId="0" applyFont="1" applyFill="1" applyBorder="1" applyAlignment="1">
      <alignment horizontal="center" vertical="center" wrapText="1"/>
    </xf>
    <xf numFmtId="0" fontId="42" fillId="36" borderId="95" xfId="0" applyFont="1" applyFill="1" applyBorder="1" applyAlignment="1">
      <alignment horizontal="right" vertical="center" wrapText="1"/>
    </xf>
    <xf numFmtId="0" fontId="42" fillId="36" borderId="95" xfId="0" applyFont="1" applyFill="1" applyBorder="1" applyAlignment="1">
      <alignment horizontal="center" vertical="center" wrapText="1"/>
    </xf>
    <xf numFmtId="0" fontId="42" fillId="36" borderId="96" xfId="0" applyFont="1" applyFill="1" applyBorder="1" applyAlignment="1">
      <alignment horizontal="center" vertical="center" wrapText="1"/>
    </xf>
    <xf numFmtId="0" fontId="42" fillId="36" borderId="96" xfId="0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178" fontId="40" fillId="0" borderId="19" xfId="0" applyNumberFormat="1" applyFont="1" applyBorder="1" applyAlignment="1">
      <alignment horizontal="center" vertical="center"/>
    </xf>
    <xf numFmtId="176" fontId="43" fillId="0" borderId="75" xfId="1" applyNumberFormat="1" applyFont="1" applyBorder="1" applyAlignment="1">
      <alignment horizontal="center" vertical="center"/>
    </xf>
    <xf numFmtId="176" fontId="40" fillId="3" borderId="4" xfId="0" applyNumberFormat="1" applyFont="1" applyFill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176" fontId="43" fillId="0" borderId="74" xfId="1" applyNumberFormat="1" applyFont="1" applyBorder="1" applyAlignment="1">
      <alignment horizontal="center" vertical="center"/>
    </xf>
    <xf numFmtId="176" fontId="40" fillId="3" borderId="2" xfId="0" applyNumberFormat="1" applyFont="1" applyFill="1" applyBorder="1" applyAlignment="1">
      <alignment horizontal="center" vertical="center"/>
    </xf>
    <xf numFmtId="0" fontId="40" fillId="2" borderId="69" xfId="0" applyFont="1" applyFill="1" applyBorder="1" applyAlignment="1">
      <alignment horizontal="center" vertical="center"/>
    </xf>
    <xf numFmtId="0" fontId="40" fillId="2" borderId="70" xfId="0" applyFont="1" applyFill="1" applyBorder="1" applyAlignment="1">
      <alignment horizontal="center" vertical="center"/>
    </xf>
    <xf numFmtId="0" fontId="40" fillId="2" borderId="71" xfId="0" applyFont="1" applyFill="1" applyBorder="1" applyAlignment="1">
      <alignment horizontal="center" vertical="center"/>
    </xf>
    <xf numFmtId="0" fontId="39" fillId="2" borderId="57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/>
    </xf>
    <xf numFmtId="0" fontId="39" fillId="0" borderId="0" xfId="0" quotePrefix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0" fontId="43" fillId="0" borderId="5" xfId="51" applyNumberFormat="1" applyFont="1" applyBorder="1" applyAlignment="1">
      <alignment horizontal="center" vertical="center"/>
    </xf>
    <xf numFmtId="10" fontId="43" fillId="0" borderId="18" xfId="51" applyNumberFormat="1" applyFont="1" applyBorder="1" applyAlignment="1">
      <alignment horizontal="center" vertical="center"/>
    </xf>
    <xf numFmtId="176" fontId="43" fillId="0" borderId="47" xfId="1" applyNumberFormat="1" applyFont="1" applyBorder="1" applyAlignment="1">
      <alignment horizontal="center" vertical="center"/>
    </xf>
    <xf numFmtId="10" fontId="43" fillId="0" borderId="7" xfId="51" applyNumberFormat="1" applyFont="1" applyBorder="1" applyAlignment="1">
      <alignment horizontal="center" vertical="center"/>
    </xf>
    <xf numFmtId="176" fontId="40" fillId="0" borderId="7" xfId="0" applyNumberFormat="1" applyFont="1" applyBorder="1" applyAlignment="1">
      <alignment horizontal="center" vertical="center"/>
    </xf>
    <xf numFmtId="10" fontId="43" fillId="0" borderId="67" xfId="51" applyNumberFormat="1" applyFont="1" applyBorder="1" applyAlignment="1">
      <alignment horizontal="center" vertical="center"/>
    </xf>
    <xf numFmtId="10" fontId="43" fillId="0" borderId="17" xfId="51" applyNumberFormat="1" applyFont="1" applyBorder="1" applyAlignment="1">
      <alignment horizontal="center" vertical="center"/>
    </xf>
    <xf numFmtId="10" fontId="43" fillId="0" borderId="68" xfId="51" applyNumberFormat="1" applyFont="1" applyBorder="1" applyAlignment="1">
      <alignment horizontal="center" vertical="center"/>
    </xf>
    <xf numFmtId="0" fontId="32" fillId="2" borderId="85" xfId="0" applyFont="1" applyFill="1" applyBorder="1" applyAlignment="1">
      <alignment horizontal="center" vertical="center"/>
    </xf>
    <xf numFmtId="0" fontId="45" fillId="2" borderId="15" xfId="0" applyFont="1" applyFill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2" borderId="11" xfId="0" applyFont="1" applyFill="1" applyBorder="1" applyAlignment="1">
      <alignment horizontal="center" vertical="center"/>
    </xf>
    <xf numFmtId="3" fontId="45" fillId="0" borderId="14" xfId="0" applyNumberFormat="1" applyFont="1" applyBorder="1" applyAlignment="1">
      <alignment horizontal="center" vertical="center"/>
    </xf>
    <xf numFmtId="0" fontId="45" fillId="2" borderId="13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45" fillId="3" borderId="0" xfId="0" applyFont="1" applyFill="1">
      <alignment vertical="center"/>
    </xf>
    <xf numFmtId="3" fontId="32" fillId="0" borderId="14" xfId="0" applyNumberFormat="1" applyFont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/>
    </xf>
    <xf numFmtId="0" fontId="39" fillId="3" borderId="0" xfId="0" quotePrefix="1" applyFont="1" applyFill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176" fontId="40" fillId="0" borderId="4" xfId="0" applyNumberFormat="1" applyFont="1" applyBorder="1" applyAlignment="1">
      <alignment horizontal="center" vertical="center"/>
    </xf>
    <xf numFmtId="0" fontId="32" fillId="2" borderId="49" xfId="0" applyFont="1" applyFill="1" applyBorder="1" applyAlignment="1">
      <alignment horizontal="center" vertical="center"/>
    </xf>
    <xf numFmtId="0" fontId="45" fillId="2" borderId="52" xfId="0" applyFont="1" applyFill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45" fillId="2" borderId="57" xfId="0" applyFont="1" applyFill="1" applyBorder="1" applyAlignment="1">
      <alignment horizontal="center" vertical="center"/>
    </xf>
    <xf numFmtId="0" fontId="45" fillId="2" borderId="56" xfId="0" applyFont="1" applyFill="1" applyBorder="1" applyAlignment="1">
      <alignment horizontal="center" vertical="center"/>
    </xf>
    <xf numFmtId="0" fontId="45" fillId="0" borderId="35" xfId="0" applyFont="1" applyBorder="1" applyAlignment="1">
      <alignment horizontal="center" vertical="center"/>
    </xf>
    <xf numFmtId="10" fontId="43" fillId="0" borderId="4" xfId="51" applyNumberFormat="1" applyFont="1" applyBorder="1" applyAlignment="1">
      <alignment horizontal="center" vertical="center"/>
    </xf>
    <xf numFmtId="10" fontId="3" fillId="0" borderId="5" xfId="51" applyNumberFormat="1" applyFont="1" applyBorder="1" applyAlignment="1">
      <alignment horizontal="center" vertical="center"/>
    </xf>
    <xf numFmtId="10" fontId="3" fillId="0" borderId="4" xfId="51" applyNumberFormat="1" applyFont="1" applyBorder="1" applyAlignment="1">
      <alignment horizontal="center" vertical="center"/>
    </xf>
    <xf numFmtId="10" fontId="3" fillId="0" borderId="48" xfId="51" applyNumberFormat="1" applyFont="1" applyBorder="1" applyAlignment="1">
      <alignment horizontal="center" vertical="center"/>
    </xf>
    <xf numFmtId="10" fontId="3" fillId="0" borderId="42" xfId="51" applyNumberFormat="1" applyFont="1" applyBorder="1" applyAlignment="1">
      <alignment horizontal="center" vertical="center"/>
    </xf>
    <xf numFmtId="10" fontId="43" fillId="0" borderId="19" xfId="51" applyNumberFormat="1" applyFont="1" applyBorder="1" applyAlignment="1">
      <alignment horizontal="center" vertical="center"/>
    </xf>
    <xf numFmtId="10" fontId="3" fillId="0" borderId="18" xfId="51" applyNumberFormat="1" applyFont="1" applyBorder="1" applyAlignment="1">
      <alignment horizontal="center" vertical="center"/>
    </xf>
    <xf numFmtId="10" fontId="3" fillId="0" borderId="19" xfId="51" applyNumberFormat="1" applyFont="1" applyBorder="1" applyAlignment="1">
      <alignment horizontal="center" vertical="center"/>
    </xf>
    <xf numFmtId="10" fontId="3" fillId="0" borderId="40" xfId="51" applyNumberFormat="1" applyFont="1" applyBorder="1" applyAlignment="1">
      <alignment horizontal="center" vertical="center"/>
    </xf>
    <xf numFmtId="10" fontId="3" fillId="0" borderId="43" xfId="51" applyNumberFormat="1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178" fontId="40" fillId="0" borderId="18" xfId="0" applyNumberFormat="1" applyFont="1" applyBorder="1" applyAlignment="1">
      <alignment horizontal="center" vertical="center"/>
    </xf>
    <xf numFmtId="176" fontId="43" fillId="0" borderId="45" xfId="1" applyNumberFormat="1" applyFont="1" applyBorder="1" applyAlignment="1">
      <alignment horizontal="center" vertical="center"/>
    </xf>
    <xf numFmtId="176" fontId="40" fillId="3" borderId="5" xfId="0" applyNumberFormat="1" applyFont="1" applyFill="1" applyBorder="1" applyAlignment="1">
      <alignment horizontal="center" vertical="center"/>
    </xf>
    <xf numFmtId="0" fontId="33" fillId="2" borderId="88" xfId="0" applyFont="1" applyFill="1" applyBorder="1" applyAlignment="1">
      <alignment horizontal="center" vertical="center"/>
    </xf>
    <xf numFmtId="0" fontId="37" fillId="2" borderId="46" xfId="0" applyFont="1" applyFill="1" applyBorder="1" applyAlignment="1">
      <alignment horizontal="center" vertical="center"/>
    </xf>
    <xf numFmtId="177" fontId="40" fillId="0" borderId="67" xfId="0" applyNumberFormat="1" applyFont="1" applyBorder="1" applyAlignment="1">
      <alignment horizontal="center" vertical="center"/>
    </xf>
    <xf numFmtId="177" fontId="40" fillId="0" borderId="19" xfId="0" applyNumberFormat="1" applyFont="1" applyBorder="1" applyAlignment="1">
      <alignment horizontal="center" vertical="center"/>
    </xf>
    <xf numFmtId="177" fontId="40" fillId="0" borderId="20" xfId="0" applyNumberFormat="1" applyFont="1" applyBorder="1" applyAlignment="1">
      <alignment horizontal="center" vertical="center"/>
    </xf>
    <xf numFmtId="2" fontId="32" fillId="3" borderId="4" xfId="0" applyNumberFormat="1" applyFont="1" applyFill="1" applyBorder="1" applyAlignment="1">
      <alignment horizontal="center" vertical="center"/>
    </xf>
    <xf numFmtId="2" fontId="32" fillId="3" borderId="2" xfId="0" applyNumberFormat="1" applyFont="1" applyFill="1" applyBorder="1" applyAlignment="1">
      <alignment horizontal="center" vertical="center"/>
    </xf>
    <xf numFmtId="177" fontId="40" fillId="0" borderId="18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40" fillId="37" borderId="3" xfId="0" applyFont="1" applyFill="1" applyBorder="1" applyAlignment="1">
      <alignment horizontal="center" vertical="center"/>
    </xf>
    <xf numFmtId="0" fontId="40" fillId="37" borderId="2" xfId="0" applyFont="1" applyFill="1" applyBorder="1" applyAlignment="1">
      <alignment horizontal="center" vertical="center"/>
    </xf>
    <xf numFmtId="177" fontId="40" fillId="37" borderId="20" xfId="0" applyNumberFormat="1" applyFont="1" applyFill="1" applyBorder="1" applyAlignment="1">
      <alignment horizontal="center" vertical="center"/>
    </xf>
    <xf numFmtId="176" fontId="43" fillId="37" borderId="74" xfId="1" applyNumberFormat="1" applyFont="1" applyFill="1" applyBorder="1" applyAlignment="1">
      <alignment horizontal="center" vertical="center"/>
    </xf>
    <xf numFmtId="10" fontId="43" fillId="37" borderId="17" xfId="51" applyNumberFormat="1" applyFont="1" applyFill="1" applyBorder="1" applyAlignment="1">
      <alignment horizontal="center" vertical="center"/>
    </xf>
    <xf numFmtId="176" fontId="40" fillId="37" borderId="2" xfId="0" applyNumberFormat="1" applyFont="1" applyFill="1" applyBorder="1" applyAlignment="1">
      <alignment horizontal="center" vertical="center"/>
    </xf>
    <xf numFmtId="10" fontId="43" fillId="37" borderId="68" xfId="51" applyNumberFormat="1" applyFont="1" applyFill="1" applyBorder="1" applyAlignment="1">
      <alignment horizontal="center" vertical="center"/>
    </xf>
    <xf numFmtId="10" fontId="43" fillId="37" borderId="2" xfId="51" applyNumberFormat="1" applyFont="1" applyFill="1" applyBorder="1" applyAlignment="1">
      <alignment horizontal="center" vertical="center"/>
    </xf>
    <xf numFmtId="10" fontId="43" fillId="37" borderId="20" xfId="51" applyNumberFormat="1" applyFont="1" applyFill="1" applyBorder="1" applyAlignment="1">
      <alignment horizontal="center" vertical="center"/>
    </xf>
    <xf numFmtId="0" fontId="42" fillId="36" borderId="91" xfId="0" applyFont="1" applyFill="1" applyBorder="1" applyAlignment="1">
      <alignment horizontal="center" vertical="center" wrapText="1"/>
    </xf>
    <xf numFmtId="0" fontId="42" fillId="36" borderId="92" xfId="0" applyFont="1" applyFill="1" applyBorder="1" applyAlignment="1">
      <alignment horizontal="center" vertical="center" wrapText="1"/>
    </xf>
    <xf numFmtId="0" fontId="42" fillId="36" borderId="93" xfId="0" applyFont="1" applyFill="1" applyBorder="1" applyAlignment="1">
      <alignment horizontal="center" vertical="center" wrapText="1"/>
    </xf>
    <xf numFmtId="0" fontId="26" fillId="35" borderId="82" xfId="0" applyFont="1" applyFill="1" applyBorder="1" applyAlignment="1">
      <alignment horizontal="center" vertical="center"/>
    </xf>
    <xf numFmtId="0" fontId="26" fillId="35" borderId="83" xfId="0" applyFont="1" applyFill="1" applyBorder="1" applyAlignment="1">
      <alignment horizontal="center" vertical="center"/>
    </xf>
    <xf numFmtId="0" fontId="26" fillId="35" borderId="14" xfId="0" applyFont="1" applyFill="1" applyBorder="1" applyAlignment="1">
      <alignment horizontal="center" vertical="center"/>
    </xf>
    <xf numFmtId="0" fontId="26" fillId="35" borderId="11" xfId="0" applyFont="1" applyFill="1" applyBorder="1" applyAlignment="1">
      <alignment horizontal="center" vertical="center"/>
    </xf>
    <xf numFmtId="0" fontId="26" fillId="35" borderId="10" xfId="0" applyFont="1" applyFill="1" applyBorder="1" applyAlignment="1">
      <alignment horizontal="center" vertical="center"/>
    </xf>
    <xf numFmtId="0" fontId="26" fillId="35" borderId="9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67" xfId="0" applyFont="1" applyFill="1" applyBorder="1" applyAlignment="1">
      <alignment horizontal="center" vertical="center"/>
    </xf>
    <xf numFmtId="0" fontId="36" fillId="3" borderId="37" xfId="0" applyFont="1" applyFill="1" applyBorder="1" applyAlignment="1">
      <alignment horizontal="center" vertical="center"/>
    </xf>
    <xf numFmtId="0" fontId="36" fillId="3" borderId="38" xfId="0" applyFont="1" applyFill="1" applyBorder="1" applyAlignment="1">
      <alignment horizontal="center" vertical="center"/>
    </xf>
    <xf numFmtId="0" fontId="36" fillId="3" borderId="42" xfId="0" applyFont="1" applyFill="1" applyBorder="1" applyAlignment="1">
      <alignment horizontal="center" vertical="center"/>
    </xf>
    <xf numFmtId="0" fontId="36" fillId="3" borderId="43" xfId="0" applyFont="1" applyFill="1" applyBorder="1" applyAlignment="1">
      <alignment horizontal="center" vertical="center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0" fontId="27" fillId="2" borderId="15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67" xfId="0" applyFont="1" applyFill="1" applyBorder="1" applyAlignment="1">
      <alignment horizontal="center" vertical="center"/>
    </xf>
    <xf numFmtId="0" fontId="27" fillId="2" borderId="79" xfId="0" applyFont="1" applyFill="1" applyBorder="1" applyAlignment="1">
      <alignment horizontal="center" vertical="center"/>
    </xf>
    <xf numFmtId="0" fontId="27" fillId="2" borderId="80" xfId="0" applyFont="1" applyFill="1" applyBorder="1" applyAlignment="1">
      <alignment horizontal="center" vertical="center"/>
    </xf>
    <xf numFmtId="0" fontId="27" fillId="2" borderId="81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4" fillId="2" borderId="68" xfId="0" applyFont="1" applyFill="1" applyBorder="1" applyAlignment="1">
      <alignment horizontal="center" vertical="center"/>
    </xf>
    <xf numFmtId="0" fontId="38" fillId="3" borderId="78" xfId="0" applyFont="1" applyFill="1" applyBorder="1" applyAlignment="1" applyProtection="1">
      <alignment horizontal="center" vertical="center"/>
      <protection locked="0"/>
    </xf>
    <xf numFmtId="0" fontId="38" fillId="3" borderId="77" xfId="0" applyFont="1" applyFill="1" applyBorder="1" applyAlignment="1" applyProtection="1">
      <alignment horizontal="center" vertical="center"/>
      <protection locked="0"/>
    </xf>
    <xf numFmtId="0" fontId="27" fillId="2" borderId="30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27" fillId="2" borderId="31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/>
    </xf>
    <xf numFmtId="0" fontId="34" fillId="2" borderId="33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3" borderId="86" xfId="0" applyFont="1" applyFill="1" applyBorder="1" applyAlignment="1">
      <alignment horizontal="center" vertical="center"/>
    </xf>
    <xf numFmtId="0" fontId="32" fillId="3" borderId="87" xfId="0" applyFont="1" applyFill="1" applyBorder="1" applyAlignment="1">
      <alignment horizontal="center" vertical="center"/>
    </xf>
    <xf numFmtId="0" fontId="32" fillId="3" borderId="89" xfId="0" applyFont="1" applyFill="1" applyBorder="1" applyAlignment="1">
      <alignment horizontal="center" vertical="center"/>
    </xf>
    <xf numFmtId="0" fontId="32" fillId="3" borderId="90" xfId="0" applyFont="1" applyFill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/>
    </xf>
    <xf numFmtId="0" fontId="32" fillId="3" borderId="51" xfId="0" applyFont="1" applyFill="1" applyBorder="1" applyAlignment="1">
      <alignment horizontal="center" vertical="center"/>
    </xf>
    <xf numFmtId="0" fontId="32" fillId="3" borderId="54" xfId="0" applyFont="1" applyFill="1" applyBorder="1" applyAlignment="1">
      <alignment horizontal="center" vertical="center"/>
    </xf>
    <xf numFmtId="0" fontId="32" fillId="3" borderId="55" xfId="0" applyFont="1" applyFill="1" applyBorder="1" applyAlignment="1">
      <alignment horizontal="center" vertical="center"/>
    </xf>
  </cellXfs>
  <cellStyles count="53">
    <cellStyle name="20% - 강조색1" xfId="17" builtinId="30" customBuiltin="1"/>
    <cellStyle name="20% - 강조색2" xfId="20" builtinId="34" customBuiltin="1"/>
    <cellStyle name="20% - 강조색3" xfId="23" builtinId="38" customBuiltin="1"/>
    <cellStyle name="20% - 강조색4" xfId="26" builtinId="42" customBuiltin="1"/>
    <cellStyle name="20% - 강조색5" xfId="29" builtinId="46" customBuiltin="1"/>
    <cellStyle name="20% - 강조색6" xfId="32" builtinId="50" customBuiltin="1"/>
    <cellStyle name="40% - 강조색1" xfId="18" builtinId="31" customBuiltin="1"/>
    <cellStyle name="40% - 강조색2" xfId="21" builtinId="35" customBuiltin="1"/>
    <cellStyle name="40% - 강조색3" xfId="24" builtinId="39" customBuiltin="1"/>
    <cellStyle name="40% - 강조색4" xfId="27" builtinId="43" customBuiltin="1"/>
    <cellStyle name="40% - 강조색5" xfId="30" builtinId="47" customBuiltin="1"/>
    <cellStyle name="40% - 강조색6" xfId="33" builtinId="51" customBuiltin="1"/>
    <cellStyle name="60% - 강조색1 2" xfId="37" xr:uid="{00000000-0005-0000-0000-000032000000}"/>
    <cellStyle name="60% - 강조색2 2" xfId="38" xr:uid="{00000000-0005-0000-0000-000033000000}"/>
    <cellStyle name="60% - 강조색3 2" xfId="39" xr:uid="{00000000-0005-0000-0000-000034000000}"/>
    <cellStyle name="60% - 강조색4 2" xfId="40" xr:uid="{00000000-0005-0000-0000-000035000000}"/>
    <cellStyle name="60% - 강조색5 2" xfId="41" xr:uid="{00000000-0005-0000-0000-000036000000}"/>
    <cellStyle name="60% - 강조색6 2" xfId="42" xr:uid="{00000000-0005-0000-0000-000037000000}"/>
    <cellStyle name="강조색1" xfId="16" builtinId="29" customBuiltin="1"/>
    <cellStyle name="강조색2" xfId="19" builtinId="33" customBuiltin="1"/>
    <cellStyle name="강조색3" xfId="22" builtinId="37" customBuiltin="1"/>
    <cellStyle name="강조색4" xfId="25" builtinId="41" customBuiltin="1"/>
    <cellStyle name="강조색5" xfId="28" builtinId="45" customBuiltin="1"/>
    <cellStyle name="강조색6" xfId="31" builtinId="49" customBuiltin="1"/>
    <cellStyle name="경고문" xfId="13" builtinId="11" customBuiltin="1"/>
    <cellStyle name="계산" xfId="10" builtinId="22" customBuiltin="1"/>
    <cellStyle name="나쁨" xfId="7" builtinId="27" customBuiltin="1"/>
    <cellStyle name="메모 2" xfId="44" xr:uid="{00000000-0005-0000-0000-00001B000000}"/>
    <cellStyle name="백분율" xfId="51" builtinId="5"/>
    <cellStyle name="보통 2" xfId="36" xr:uid="{00000000-0005-0000-0000-000039000000}"/>
    <cellStyle name="설명 텍스트" xfId="14" builtinId="53" customBuiltin="1"/>
    <cellStyle name="셀 확인" xfId="12" builtinId="23" customBuiltin="1"/>
    <cellStyle name="쉼표 [0] 2" xfId="52" xr:uid="{6E352231-5B6B-45B8-BB24-AC2C254C787A}"/>
    <cellStyle name="연결된 셀" xfId="11" builtinId="24" customBuiltin="1"/>
    <cellStyle name="열어 본 하이퍼링크 2" xfId="47" xr:uid="{00000000-0005-0000-0000-000020000000}"/>
    <cellStyle name="요약" xfId="15" builtinId="25" customBuiltin="1"/>
    <cellStyle name="입력" xfId="8" builtinId="20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35" xr:uid="{00000000-0005-0000-0000-00003B000000}"/>
    <cellStyle name="좋음" xfId="6" builtinId="26" customBuiltin="1"/>
    <cellStyle name="출력" xfId="9" builtinId="21" customBuiltin="1"/>
    <cellStyle name="표준" xfId="0" builtinId="0"/>
    <cellStyle name="표준 2" xfId="34" xr:uid="{00000000-0005-0000-0000-00002B000000}"/>
    <cellStyle name="표준 3" xfId="45" xr:uid="{00000000-0005-0000-0000-00002C000000}"/>
    <cellStyle name="표준 3 2" xfId="49" xr:uid="{00000000-0005-0000-0000-00002D000000}"/>
    <cellStyle name="표준 4" xfId="1" xr:uid="{2FF9B68B-8794-4F1F-9B6D-29886EAF3713}"/>
    <cellStyle name="표준 4 2" xfId="43" xr:uid="{00000000-0005-0000-0000-00002E000000}"/>
    <cellStyle name="표준 4 3" xfId="50" xr:uid="{7DE1655F-D382-4187-A654-AE792D843963}"/>
    <cellStyle name="표준 5" xfId="48" xr:uid="{00000000-0005-0000-0000-00002F000000}"/>
    <cellStyle name="하이퍼링크 2" xfId="46" xr:uid="{00000000-0005-0000-0000-000030000000}"/>
  </cellStyles>
  <dxfs count="5"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CCFFCC"/>
      <color rgb="FF0000FF"/>
      <color rgb="FF00CCFF"/>
      <color rgb="FFFF00FF"/>
      <color rgb="FFFFFF99"/>
      <color rgb="FF99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0</xdr:rowOff>
    </xdr:from>
    <xdr:ext cx="8647200" cy="160236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EE7D625-7829-465B-89F2-8C9E53087CB6}"/>
            </a:ext>
          </a:extLst>
        </xdr:cNvPr>
        <xdr:cNvSpPr txBox="1"/>
      </xdr:nvSpPr>
      <xdr:spPr>
        <a:xfrm>
          <a:off x="844176" y="4078941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8647200" cy="1602362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489A53C-A863-4EB5-ADF3-720C510A5832}"/>
            </a:ext>
          </a:extLst>
        </xdr:cNvPr>
        <xdr:cNvSpPr txBox="1"/>
      </xdr:nvSpPr>
      <xdr:spPr>
        <a:xfrm>
          <a:off x="844176" y="10503647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8647200" cy="1602362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4D563CD-858E-44AD-BDE0-A158F4B860A1}"/>
            </a:ext>
          </a:extLst>
        </xdr:cNvPr>
        <xdr:cNvSpPr txBox="1"/>
      </xdr:nvSpPr>
      <xdr:spPr>
        <a:xfrm>
          <a:off x="844176" y="16928353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8647200" cy="1602362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39D731-0639-4295-8A04-E83B6EF3B44E}"/>
            </a:ext>
          </a:extLst>
        </xdr:cNvPr>
        <xdr:cNvSpPr txBox="1"/>
      </xdr:nvSpPr>
      <xdr:spPr>
        <a:xfrm>
          <a:off x="844176" y="23353059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0</xdr:rowOff>
    </xdr:from>
    <xdr:ext cx="8647200" cy="160236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7900B4-1B68-4CA1-8B70-C868B91534BC}"/>
            </a:ext>
          </a:extLst>
        </xdr:cNvPr>
        <xdr:cNvSpPr txBox="1"/>
      </xdr:nvSpPr>
      <xdr:spPr>
        <a:xfrm>
          <a:off x="657412" y="4078941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8647200" cy="160236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95BA987-9F9E-4FE9-83C0-520B148B91ED}"/>
            </a:ext>
          </a:extLst>
        </xdr:cNvPr>
        <xdr:cNvSpPr txBox="1"/>
      </xdr:nvSpPr>
      <xdr:spPr>
        <a:xfrm>
          <a:off x="657412" y="10503647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8647200" cy="160236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6E692E3-8840-4795-AA59-A1CDD16F6648}"/>
            </a:ext>
          </a:extLst>
        </xdr:cNvPr>
        <xdr:cNvSpPr txBox="1"/>
      </xdr:nvSpPr>
      <xdr:spPr>
        <a:xfrm>
          <a:off x="657412" y="16928353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8647200" cy="160236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84FAC0A-CF22-4E5D-BF5C-BC3213E24CD7}"/>
            </a:ext>
          </a:extLst>
        </xdr:cNvPr>
        <xdr:cNvSpPr txBox="1"/>
      </xdr:nvSpPr>
      <xdr:spPr>
        <a:xfrm>
          <a:off x="657412" y="23353059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C3CE-17EB-47DF-B598-C7487F2B56E7}">
  <sheetPr>
    <pageSetUpPr fitToPage="1"/>
  </sheetPr>
  <dimension ref="B2:K116"/>
  <sheetViews>
    <sheetView topLeftCell="A78" workbookViewId="0">
      <selection activeCell="D107" sqref="D107"/>
    </sheetView>
  </sheetViews>
  <sheetFormatPr defaultRowHeight="17"/>
  <sheetData>
    <row r="2" spans="2:11" ht="17.5" thickBot="1"/>
    <row r="3" spans="2:11" ht="17.5" thickBot="1">
      <c r="B3" s="181" t="s">
        <v>56</v>
      </c>
      <c r="C3" s="182"/>
      <c r="D3" s="182"/>
      <c r="E3" s="182"/>
      <c r="F3" s="183"/>
      <c r="G3" s="181" t="s">
        <v>57</v>
      </c>
      <c r="H3" s="182"/>
      <c r="I3" s="182"/>
      <c r="J3" s="182"/>
      <c r="K3" s="183"/>
    </row>
    <row r="4" spans="2:11">
      <c r="B4" s="97" t="s">
        <v>8</v>
      </c>
      <c r="C4" s="98" t="s">
        <v>58</v>
      </c>
      <c r="D4" s="98" t="s">
        <v>59</v>
      </c>
      <c r="E4" s="99" t="s">
        <v>60</v>
      </c>
      <c r="F4" s="100" t="s">
        <v>61</v>
      </c>
      <c r="G4" s="97" t="s">
        <v>8</v>
      </c>
      <c r="H4" s="99" t="s">
        <v>58</v>
      </c>
      <c r="I4" s="99" t="s">
        <v>59</v>
      </c>
      <c r="J4" s="99" t="s">
        <v>60</v>
      </c>
      <c r="K4" s="101" t="s">
        <v>61</v>
      </c>
    </row>
    <row r="5" spans="2:11">
      <c r="B5" s="44">
        <v>137</v>
      </c>
      <c r="C5" s="45">
        <v>430</v>
      </c>
      <c r="D5" s="45">
        <v>507</v>
      </c>
      <c r="E5" s="45">
        <v>937</v>
      </c>
      <c r="F5" s="45">
        <v>937</v>
      </c>
      <c r="G5" s="44">
        <v>162</v>
      </c>
      <c r="H5" s="45">
        <v>37</v>
      </c>
      <c r="I5" s="45">
        <v>7</v>
      </c>
      <c r="J5" s="45">
        <v>44</v>
      </c>
      <c r="K5" s="45">
        <v>44</v>
      </c>
    </row>
    <row r="6" spans="2:11">
      <c r="B6" s="44">
        <v>135</v>
      </c>
      <c r="C6" s="45">
        <v>683</v>
      </c>
      <c r="D6" s="45">
        <v>868</v>
      </c>
      <c r="E6" s="45">
        <v>1552</v>
      </c>
      <c r="F6" s="45">
        <v>2489</v>
      </c>
      <c r="G6" s="44">
        <v>160</v>
      </c>
      <c r="H6" s="45">
        <v>3</v>
      </c>
      <c r="I6" s="45">
        <v>1</v>
      </c>
      <c r="J6" s="45">
        <v>4</v>
      </c>
      <c r="K6" s="45">
        <v>48</v>
      </c>
    </row>
    <row r="7" spans="2:11">
      <c r="B7" s="44">
        <v>134</v>
      </c>
      <c r="C7" s="45">
        <v>209</v>
      </c>
      <c r="D7" s="45">
        <v>280</v>
      </c>
      <c r="E7" s="45">
        <v>489</v>
      </c>
      <c r="F7" s="45">
        <v>2978</v>
      </c>
      <c r="G7" s="44">
        <v>159</v>
      </c>
      <c r="H7" s="45">
        <v>29</v>
      </c>
      <c r="I7" s="45">
        <v>4</v>
      </c>
      <c r="J7" s="45">
        <v>33</v>
      </c>
      <c r="K7" s="45">
        <v>81</v>
      </c>
    </row>
    <row r="8" spans="2:11">
      <c r="B8" s="44">
        <v>133</v>
      </c>
      <c r="C8" s="45">
        <v>806</v>
      </c>
      <c r="D8" s="45">
        <v>943</v>
      </c>
      <c r="E8" s="45">
        <v>1752</v>
      </c>
      <c r="F8" s="45">
        <v>4730</v>
      </c>
      <c r="G8" s="44">
        <v>157</v>
      </c>
      <c r="H8" s="45">
        <v>56</v>
      </c>
      <c r="I8" s="45">
        <v>9</v>
      </c>
      <c r="J8" s="45">
        <v>65</v>
      </c>
      <c r="K8" s="45">
        <v>146</v>
      </c>
    </row>
    <row r="9" spans="2:11">
      <c r="B9" s="44">
        <v>132</v>
      </c>
      <c r="C9" s="45">
        <v>755</v>
      </c>
      <c r="D9" s="45">
        <v>1023</v>
      </c>
      <c r="E9" s="45">
        <v>1779</v>
      </c>
      <c r="F9" s="45">
        <v>6509</v>
      </c>
      <c r="G9" s="44">
        <v>156</v>
      </c>
      <c r="H9" s="45">
        <v>1</v>
      </c>
      <c r="I9" s="45">
        <v>0</v>
      </c>
      <c r="J9" s="45">
        <v>1</v>
      </c>
      <c r="K9" s="45">
        <v>147</v>
      </c>
    </row>
    <row r="10" spans="2:11">
      <c r="B10" s="44">
        <v>131</v>
      </c>
      <c r="C10" s="45">
        <v>891</v>
      </c>
      <c r="D10" s="45">
        <v>1080</v>
      </c>
      <c r="E10" s="45">
        <v>1972</v>
      </c>
      <c r="F10" s="45">
        <v>8481</v>
      </c>
      <c r="G10" s="44">
        <v>155</v>
      </c>
      <c r="H10" s="45">
        <v>15</v>
      </c>
      <c r="I10" s="45">
        <v>5</v>
      </c>
      <c r="J10" s="45">
        <v>20</v>
      </c>
      <c r="K10" s="45">
        <v>167</v>
      </c>
    </row>
    <row r="11" spans="2:11">
      <c r="B11" s="44">
        <v>130</v>
      </c>
      <c r="C11" s="45">
        <v>1331</v>
      </c>
      <c r="D11" s="45">
        <v>1720</v>
      </c>
      <c r="E11" s="45">
        <v>3055</v>
      </c>
      <c r="F11" s="45">
        <v>11536</v>
      </c>
      <c r="G11" s="44">
        <v>154</v>
      </c>
      <c r="H11" s="45">
        <v>120</v>
      </c>
      <c r="I11" s="45">
        <v>30</v>
      </c>
      <c r="J11" s="45">
        <v>150</v>
      </c>
      <c r="K11" s="45">
        <v>317</v>
      </c>
    </row>
    <row r="12" spans="2:11">
      <c r="B12" s="44">
        <v>129</v>
      </c>
      <c r="C12" s="45">
        <v>939</v>
      </c>
      <c r="D12" s="45">
        <v>1207</v>
      </c>
      <c r="E12" s="45">
        <v>2147</v>
      </c>
      <c r="F12" s="45">
        <v>13683</v>
      </c>
      <c r="G12" s="44">
        <v>153</v>
      </c>
      <c r="H12" s="45">
        <v>62</v>
      </c>
      <c r="I12" s="45">
        <v>16</v>
      </c>
      <c r="J12" s="45">
        <v>79</v>
      </c>
      <c r="K12" s="45">
        <v>396</v>
      </c>
    </row>
    <row r="13" spans="2:11">
      <c r="B13" s="44">
        <v>128</v>
      </c>
      <c r="C13" s="45">
        <v>1516</v>
      </c>
      <c r="D13" s="45">
        <v>1826</v>
      </c>
      <c r="E13" s="45">
        <v>3343</v>
      </c>
      <c r="F13" s="45">
        <v>17026</v>
      </c>
      <c r="G13" s="44">
        <v>152</v>
      </c>
      <c r="H13" s="45">
        <v>10</v>
      </c>
      <c r="I13" s="45">
        <v>4</v>
      </c>
      <c r="J13" s="45">
        <v>14</v>
      </c>
      <c r="K13" s="45">
        <v>410</v>
      </c>
    </row>
    <row r="14" spans="2:11">
      <c r="B14" s="44">
        <v>127</v>
      </c>
      <c r="C14" s="45">
        <v>1562</v>
      </c>
      <c r="D14" s="45">
        <v>1922</v>
      </c>
      <c r="E14" s="45">
        <v>3487</v>
      </c>
      <c r="F14" s="45">
        <v>20513</v>
      </c>
      <c r="G14" s="44">
        <v>151</v>
      </c>
      <c r="H14" s="45">
        <v>15</v>
      </c>
      <c r="I14" s="45">
        <v>4</v>
      </c>
      <c r="J14" s="45">
        <v>19</v>
      </c>
      <c r="K14" s="45">
        <v>429</v>
      </c>
    </row>
    <row r="15" spans="2:11">
      <c r="B15" s="44">
        <v>126</v>
      </c>
      <c r="C15" s="45">
        <v>1505</v>
      </c>
      <c r="D15" s="45">
        <v>1952</v>
      </c>
      <c r="E15" s="45">
        <v>3463</v>
      </c>
      <c r="F15" s="45">
        <v>23976</v>
      </c>
      <c r="G15" s="44">
        <v>150</v>
      </c>
      <c r="H15" s="45">
        <v>154</v>
      </c>
      <c r="I15" s="45">
        <v>45</v>
      </c>
      <c r="J15" s="45">
        <v>199</v>
      </c>
      <c r="K15" s="45">
        <v>628</v>
      </c>
    </row>
    <row r="16" spans="2:11">
      <c r="B16" s="44">
        <v>125</v>
      </c>
      <c r="C16" s="45">
        <v>1682</v>
      </c>
      <c r="D16" s="45">
        <v>2244</v>
      </c>
      <c r="E16" s="45">
        <v>3933</v>
      </c>
      <c r="F16" s="45">
        <v>27909</v>
      </c>
      <c r="G16" s="44">
        <v>149</v>
      </c>
      <c r="H16" s="45">
        <v>357</v>
      </c>
      <c r="I16" s="45">
        <v>106</v>
      </c>
      <c r="J16" s="45">
        <v>464</v>
      </c>
      <c r="K16" s="45">
        <v>1092</v>
      </c>
    </row>
    <row r="17" spans="2:11">
      <c r="B17" s="44">
        <v>124</v>
      </c>
      <c r="C17" s="45">
        <v>1830</v>
      </c>
      <c r="D17" s="45">
        <v>2288</v>
      </c>
      <c r="E17" s="45">
        <v>4123</v>
      </c>
      <c r="F17" s="45">
        <v>32032</v>
      </c>
      <c r="G17" s="44">
        <v>148</v>
      </c>
      <c r="H17" s="45">
        <v>65</v>
      </c>
      <c r="I17" s="45">
        <v>24</v>
      </c>
      <c r="J17" s="45">
        <v>89</v>
      </c>
      <c r="K17" s="45">
        <v>1181</v>
      </c>
    </row>
    <row r="18" spans="2:11">
      <c r="B18" s="44">
        <v>123</v>
      </c>
      <c r="C18" s="45">
        <v>2543</v>
      </c>
      <c r="D18" s="45">
        <v>3181</v>
      </c>
      <c r="E18" s="45">
        <v>5735</v>
      </c>
      <c r="F18" s="45">
        <v>37767</v>
      </c>
      <c r="G18" s="44">
        <v>147</v>
      </c>
      <c r="H18" s="45">
        <v>67</v>
      </c>
      <c r="I18" s="45">
        <v>26</v>
      </c>
      <c r="J18" s="45">
        <v>94</v>
      </c>
      <c r="K18" s="45">
        <v>1275</v>
      </c>
    </row>
    <row r="19" spans="2:11">
      <c r="B19" s="44">
        <v>122</v>
      </c>
      <c r="C19" s="45">
        <v>1973</v>
      </c>
      <c r="D19" s="45">
        <v>2424</v>
      </c>
      <c r="E19" s="45">
        <v>4402</v>
      </c>
      <c r="F19" s="45">
        <v>42169</v>
      </c>
      <c r="G19" s="44">
        <v>146</v>
      </c>
      <c r="H19" s="45">
        <v>83</v>
      </c>
      <c r="I19" s="45">
        <v>30</v>
      </c>
      <c r="J19" s="45">
        <v>113</v>
      </c>
      <c r="K19" s="45">
        <v>1388</v>
      </c>
    </row>
    <row r="20" spans="2:11">
      <c r="B20" s="44">
        <v>121</v>
      </c>
      <c r="C20" s="45">
        <v>2089</v>
      </c>
      <c r="D20" s="45">
        <v>2537</v>
      </c>
      <c r="E20" s="45">
        <v>4629</v>
      </c>
      <c r="F20" s="45">
        <v>46798</v>
      </c>
      <c r="G20" s="44">
        <v>145</v>
      </c>
      <c r="H20" s="45">
        <v>694</v>
      </c>
      <c r="I20" s="45">
        <v>254</v>
      </c>
      <c r="J20" s="45">
        <v>950</v>
      </c>
      <c r="K20" s="45">
        <v>2338</v>
      </c>
    </row>
    <row r="21" spans="2:11">
      <c r="B21" s="44">
        <v>120</v>
      </c>
      <c r="C21" s="45">
        <v>2198</v>
      </c>
      <c r="D21" s="45">
        <v>2777</v>
      </c>
      <c r="E21" s="45">
        <v>4984</v>
      </c>
      <c r="F21" s="45">
        <v>51782</v>
      </c>
      <c r="G21" s="44">
        <v>144</v>
      </c>
      <c r="H21" s="45">
        <v>396</v>
      </c>
      <c r="I21" s="45">
        <v>135</v>
      </c>
      <c r="J21" s="45">
        <v>532</v>
      </c>
      <c r="K21" s="45">
        <v>2870</v>
      </c>
    </row>
    <row r="22" spans="2:11">
      <c r="B22" s="44">
        <v>119</v>
      </c>
      <c r="C22" s="45">
        <v>2256</v>
      </c>
      <c r="D22" s="45">
        <v>2985</v>
      </c>
      <c r="E22" s="45">
        <v>5248</v>
      </c>
      <c r="F22" s="45">
        <v>57030</v>
      </c>
      <c r="G22" s="44">
        <v>143</v>
      </c>
      <c r="H22" s="45">
        <v>227</v>
      </c>
      <c r="I22" s="45">
        <v>101</v>
      </c>
      <c r="J22" s="45">
        <v>328</v>
      </c>
      <c r="K22" s="45">
        <v>3198</v>
      </c>
    </row>
    <row r="23" spans="2:11">
      <c r="B23" s="44">
        <v>118</v>
      </c>
      <c r="C23" s="45">
        <v>2300</v>
      </c>
      <c r="D23" s="45">
        <v>2857</v>
      </c>
      <c r="E23" s="45">
        <v>5167</v>
      </c>
      <c r="F23" s="45">
        <v>62197</v>
      </c>
      <c r="G23" s="44">
        <v>142</v>
      </c>
      <c r="H23" s="45">
        <v>889</v>
      </c>
      <c r="I23" s="45">
        <v>375</v>
      </c>
      <c r="J23" s="45">
        <v>1266</v>
      </c>
      <c r="K23" s="45">
        <v>4464</v>
      </c>
    </row>
    <row r="24" spans="2:11">
      <c r="B24" s="44">
        <v>117</v>
      </c>
      <c r="C24" s="45">
        <v>2555</v>
      </c>
      <c r="D24" s="45">
        <v>3127</v>
      </c>
      <c r="E24" s="45">
        <v>5690</v>
      </c>
      <c r="F24" s="45">
        <v>67887</v>
      </c>
      <c r="G24" s="44">
        <v>141</v>
      </c>
      <c r="H24" s="45">
        <v>989</v>
      </c>
      <c r="I24" s="45">
        <v>373</v>
      </c>
      <c r="J24" s="45">
        <v>1363</v>
      </c>
      <c r="K24" s="45">
        <v>5827</v>
      </c>
    </row>
    <row r="25" spans="2:11">
      <c r="B25" s="44">
        <v>116</v>
      </c>
      <c r="C25" s="45">
        <v>2325</v>
      </c>
      <c r="D25" s="45">
        <v>3002</v>
      </c>
      <c r="E25" s="45">
        <v>5331</v>
      </c>
      <c r="F25" s="45">
        <v>73218</v>
      </c>
      <c r="G25" s="44">
        <v>140</v>
      </c>
      <c r="H25" s="45">
        <v>74</v>
      </c>
      <c r="I25" s="45">
        <v>31</v>
      </c>
      <c r="J25" s="45">
        <v>106</v>
      </c>
      <c r="K25" s="45">
        <v>5933</v>
      </c>
    </row>
    <row r="26" spans="2:11">
      <c r="B26" s="44">
        <v>115</v>
      </c>
      <c r="C26" s="45">
        <v>2440</v>
      </c>
      <c r="D26" s="45">
        <v>2995</v>
      </c>
      <c r="E26" s="45">
        <v>5441</v>
      </c>
      <c r="F26" s="45">
        <v>78659</v>
      </c>
      <c r="G26" s="44">
        <v>139</v>
      </c>
      <c r="H26" s="45">
        <v>363</v>
      </c>
      <c r="I26" s="45">
        <v>208</v>
      </c>
      <c r="J26" s="45">
        <v>572</v>
      </c>
      <c r="K26" s="45">
        <v>6505</v>
      </c>
    </row>
    <row r="27" spans="2:11">
      <c r="B27" s="44">
        <v>114</v>
      </c>
      <c r="C27" s="45">
        <v>2522</v>
      </c>
      <c r="D27" s="45">
        <v>3061</v>
      </c>
      <c r="E27" s="45">
        <v>5594</v>
      </c>
      <c r="F27" s="45">
        <v>84253</v>
      </c>
      <c r="G27" s="44">
        <v>138</v>
      </c>
      <c r="H27" s="45">
        <v>1071</v>
      </c>
      <c r="I27" s="45">
        <v>573</v>
      </c>
      <c r="J27" s="45">
        <v>1645</v>
      </c>
      <c r="K27" s="45">
        <v>8150</v>
      </c>
    </row>
    <row r="28" spans="2:11">
      <c r="B28" s="44">
        <v>113</v>
      </c>
      <c r="C28" s="45">
        <v>3050</v>
      </c>
      <c r="D28" s="45">
        <v>3641</v>
      </c>
      <c r="E28" s="45">
        <v>6698</v>
      </c>
      <c r="F28" s="45">
        <v>90951</v>
      </c>
      <c r="G28" s="44">
        <v>137</v>
      </c>
      <c r="H28" s="45">
        <v>1851</v>
      </c>
      <c r="I28" s="45">
        <v>781</v>
      </c>
      <c r="J28" s="45">
        <v>2634</v>
      </c>
      <c r="K28" s="45">
        <v>10784</v>
      </c>
    </row>
    <row r="29" spans="2:11">
      <c r="B29" s="44">
        <v>112</v>
      </c>
      <c r="C29" s="45">
        <v>2487</v>
      </c>
      <c r="D29" s="45">
        <v>2962</v>
      </c>
      <c r="E29" s="45">
        <v>5457</v>
      </c>
      <c r="F29" s="45">
        <v>96408</v>
      </c>
      <c r="G29" s="44">
        <v>136</v>
      </c>
      <c r="H29" s="45">
        <v>463</v>
      </c>
      <c r="I29" s="45">
        <v>234</v>
      </c>
      <c r="J29" s="45">
        <v>698</v>
      </c>
      <c r="K29" s="45">
        <v>11482</v>
      </c>
    </row>
    <row r="30" spans="2:11">
      <c r="B30" s="44">
        <v>111</v>
      </c>
      <c r="C30" s="45">
        <v>2426</v>
      </c>
      <c r="D30" s="45">
        <v>2888</v>
      </c>
      <c r="E30" s="45">
        <v>5322</v>
      </c>
      <c r="F30" s="45">
        <v>101730</v>
      </c>
      <c r="G30" s="44">
        <v>135</v>
      </c>
      <c r="H30" s="45">
        <v>948</v>
      </c>
      <c r="I30" s="45">
        <v>593</v>
      </c>
      <c r="J30" s="45">
        <v>1541</v>
      </c>
      <c r="K30" s="45">
        <v>13023</v>
      </c>
    </row>
    <row r="31" spans="2:11">
      <c r="B31" s="44">
        <v>110</v>
      </c>
      <c r="C31" s="45">
        <v>2573</v>
      </c>
      <c r="D31" s="45">
        <v>2943</v>
      </c>
      <c r="E31" s="45">
        <v>5526</v>
      </c>
      <c r="F31" s="45">
        <v>107256</v>
      </c>
      <c r="G31" s="44">
        <v>134</v>
      </c>
      <c r="H31" s="45">
        <v>1982</v>
      </c>
      <c r="I31" s="45">
        <v>1005</v>
      </c>
      <c r="J31" s="45">
        <v>2992</v>
      </c>
      <c r="K31" s="45">
        <v>16015</v>
      </c>
    </row>
    <row r="32" spans="2:11">
      <c r="B32" s="44">
        <v>109</v>
      </c>
      <c r="C32" s="45">
        <v>2585</v>
      </c>
      <c r="D32" s="45">
        <v>2954</v>
      </c>
      <c r="E32" s="45">
        <v>5547</v>
      </c>
      <c r="F32" s="45">
        <v>112803</v>
      </c>
      <c r="G32" s="44">
        <v>133</v>
      </c>
      <c r="H32" s="45">
        <v>931</v>
      </c>
      <c r="I32" s="45">
        <v>449</v>
      </c>
      <c r="J32" s="45">
        <v>1380</v>
      </c>
      <c r="K32" s="45">
        <v>17395</v>
      </c>
    </row>
    <row r="33" spans="2:11">
      <c r="B33" s="44">
        <v>108</v>
      </c>
      <c r="C33" s="45">
        <v>2834</v>
      </c>
      <c r="D33" s="45">
        <v>3244</v>
      </c>
      <c r="E33" s="45">
        <v>6091</v>
      </c>
      <c r="F33" s="45">
        <v>118894</v>
      </c>
      <c r="G33" s="44">
        <v>132</v>
      </c>
      <c r="H33" s="45">
        <v>740</v>
      </c>
      <c r="I33" s="45">
        <v>523</v>
      </c>
      <c r="J33" s="45">
        <v>1264</v>
      </c>
      <c r="K33" s="45">
        <v>18659</v>
      </c>
    </row>
    <row r="34" spans="2:11">
      <c r="B34" s="44">
        <v>107</v>
      </c>
      <c r="C34" s="45">
        <v>2380</v>
      </c>
      <c r="D34" s="45">
        <v>2830</v>
      </c>
      <c r="E34" s="45">
        <v>5224</v>
      </c>
      <c r="F34" s="45">
        <v>124118</v>
      </c>
      <c r="G34" s="44">
        <v>131</v>
      </c>
      <c r="H34" s="45">
        <v>1595</v>
      </c>
      <c r="I34" s="45">
        <v>943</v>
      </c>
      <c r="J34" s="45">
        <v>2543</v>
      </c>
      <c r="K34" s="45">
        <v>21202</v>
      </c>
    </row>
    <row r="35" spans="2:11">
      <c r="B35" s="44">
        <v>106</v>
      </c>
      <c r="C35" s="45">
        <v>2422</v>
      </c>
      <c r="D35" s="45">
        <v>2611</v>
      </c>
      <c r="E35" s="45">
        <v>5039</v>
      </c>
      <c r="F35" s="45">
        <v>129157</v>
      </c>
      <c r="G35" s="44">
        <v>130</v>
      </c>
      <c r="H35" s="45">
        <v>2816</v>
      </c>
      <c r="I35" s="45">
        <v>1634</v>
      </c>
      <c r="J35" s="45">
        <v>4453</v>
      </c>
      <c r="K35" s="45">
        <v>25655</v>
      </c>
    </row>
    <row r="36" spans="2:11">
      <c r="B36" s="44">
        <v>105</v>
      </c>
      <c r="C36" s="45">
        <v>2381</v>
      </c>
      <c r="D36" s="45">
        <v>2515</v>
      </c>
      <c r="E36" s="45">
        <v>4904</v>
      </c>
      <c r="F36" s="45">
        <v>134061</v>
      </c>
      <c r="G36" s="44">
        <v>129</v>
      </c>
      <c r="H36" s="45">
        <v>663</v>
      </c>
      <c r="I36" s="45">
        <v>550</v>
      </c>
      <c r="J36" s="45">
        <v>1213</v>
      </c>
      <c r="K36" s="45">
        <v>26868</v>
      </c>
    </row>
    <row r="37" spans="2:11">
      <c r="B37" s="44">
        <v>104</v>
      </c>
      <c r="C37" s="45">
        <v>2483</v>
      </c>
      <c r="D37" s="45">
        <v>2764</v>
      </c>
      <c r="E37" s="45">
        <v>5253</v>
      </c>
      <c r="F37" s="45">
        <v>139314</v>
      </c>
      <c r="G37" s="44">
        <v>128</v>
      </c>
      <c r="H37" s="45">
        <v>1246</v>
      </c>
      <c r="I37" s="45">
        <v>815</v>
      </c>
      <c r="J37" s="45">
        <v>2065</v>
      </c>
      <c r="K37" s="45">
        <v>28933</v>
      </c>
    </row>
    <row r="38" spans="2:11">
      <c r="B38" s="44">
        <v>103</v>
      </c>
      <c r="C38" s="45">
        <v>2666</v>
      </c>
      <c r="D38" s="45">
        <v>2916</v>
      </c>
      <c r="E38" s="45">
        <v>5588</v>
      </c>
      <c r="F38" s="45">
        <v>144902</v>
      </c>
      <c r="G38" s="44">
        <v>127</v>
      </c>
      <c r="H38" s="45">
        <v>1301</v>
      </c>
      <c r="I38" s="45">
        <v>794</v>
      </c>
      <c r="J38" s="45">
        <v>2099</v>
      </c>
      <c r="K38" s="45">
        <v>31032</v>
      </c>
    </row>
    <row r="39" spans="2:11">
      <c r="B39" s="44">
        <v>102</v>
      </c>
      <c r="C39" s="45">
        <v>2283</v>
      </c>
      <c r="D39" s="45">
        <v>2512</v>
      </c>
      <c r="E39" s="45">
        <v>4803</v>
      </c>
      <c r="F39" s="45">
        <v>149705</v>
      </c>
      <c r="G39" s="44">
        <v>126</v>
      </c>
      <c r="H39" s="45">
        <v>3294</v>
      </c>
      <c r="I39" s="45">
        <v>2264</v>
      </c>
      <c r="J39" s="45">
        <v>5564</v>
      </c>
      <c r="K39" s="45">
        <v>36596</v>
      </c>
    </row>
    <row r="40" spans="2:11">
      <c r="B40" s="44">
        <v>101</v>
      </c>
      <c r="C40" s="45">
        <v>2187</v>
      </c>
      <c r="D40" s="45">
        <v>2436</v>
      </c>
      <c r="E40" s="45">
        <v>4631</v>
      </c>
      <c r="F40" s="45">
        <v>154336</v>
      </c>
      <c r="G40" s="44">
        <v>125</v>
      </c>
      <c r="H40" s="45">
        <v>1330</v>
      </c>
      <c r="I40" s="45">
        <v>1074</v>
      </c>
      <c r="J40" s="45">
        <v>2406</v>
      </c>
      <c r="K40" s="45">
        <v>39002</v>
      </c>
    </row>
    <row r="41" spans="2:11">
      <c r="B41" s="44">
        <v>100</v>
      </c>
      <c r="C41" s="45">
        <v>2281</v>
      </c>
      <c r="D41" s="45">
        <v>2464</v>
      </c>
      <c r="E41" s="45">
        <v>4753</v>
      </c>
      <c r="F41" s="45">
        <v>159089</v>
      </c>
      <c r="G41" s="44">
        <v>124</v>
      </c>
      <c r="H41" s="45">
        <v>2290</v>
      </c>
      <c r="I41" s="45">
        <v>1590</v>
      </c>
      <c r="J41" s="45">
        <v>3885</v>
      </c>
      <c r="K41" s="45">
        <v>42887</v>
      </c>
    </row>
    <row r="42" spans="2:11">
      <c r="B42" s="44">
        <v>99</v>
      </c>
      <c r="C42" s="45">
        <v>2187</v>
      </c>
      <c r="D42" s="45">
        <v>2228</v>
      </c>
      <c r="E42" s="45">
        <v>4419</v>
      </c>
      <c r="F42" s="45">
        <v>163508</v>
      </c>
      <c r="G42" s="44">
        <v>123</v>
      </c>
      <c r="H42" s="45">
        <v>3088</v>
      </c>
      <c r="I42" s="45">
        <v>2296</v>
      </c>
      <c r="J42" s="45">
        <v>5389</v>
      </c>
      <c r="K42" s="45">
        <v>48276</v>
      </c>
    </row>
    <row r="43" spans="2:11">
      <c r="B43" s="44">
        <v>98</v>
      </c>
      <c r="C43" s="45">
        <v>2279</v>
      </c>
      <c r="D43" s="45">
        <v>2304</v>
      </c>
      <c r="E43" s="45">
        <v>4587</v>
      </c>
      <c r="F43" s="45">
        <v>168095</v>
      </c>
      <c r="G43" s="44">
        <v>122</v>
      </c>
      <c r="H43" s="45">
        <v>873</v>
      </c>
      <c r="I43" s="45">
        <v>816</v>
      </c>
      <c r="J43" s="45">
        <v>1692</v>
      </c>
      <c r="K43" s="45">
        <v>49968</v>
      </c>
    </row>
    <row r="44" spans="2:11">
      <c r="B44" s="44">
        <v>97</v>
      </c>
      <c r="C44" s="45">
        <v>2054</v>
      </c>
      <c r="D44" s="45">
        <v>2105</v>
      </c>
      <c r="E44" s="45">
        <v>4164</v>
      </c>
      <c r="F44" s="45">
        <v>172259</v>
      </c>
      <c r="G44" s="44">
        <v>121</v>
      </c>
      <c r="H44" s="45">
        <v>1389</v>
      </c>
      <c r="I44" s="45">
        <v>1180</v>
      </c>
      <c r="J44" s="45">
        <v>2576</v>
      </c>
      <c r="K44" s="45">
        <v>52544</v>
      </c>
    </row>
    <row r="45" spans="2:11">
      <c r="B45" s="44">
        <v>96</v>
      </c>
      <c r="C45" s="45">
        <v>1862</v>
      </c>
      <c r="D45" s="45">
        <v>1969</v>
      </c>
      <c r="E45" s="45">
        <v>3833</v>
      </c>
      <c r="F45" s="45">
        <v>176092</v>
      </c>
      <c r="G45" s="44">
        <v>120</v>
      </c>
      <c r="H45" s="45">
        <v>2897</v>
      </c>
      <c r="I45" s="45">
        <v>2393</v>
      </c>
      <c r="J45" s="45">
        <v>5305</v>
      </c>
      <c r="K45" s="45">
        <v>57849</v>
      </c>
    </row>
    <row r="46" spans="2:11">
      <c r="B46" s="44">
        <v>95</v>
      </c>
      <c r="C46" s="45">
        <v>2080</v>
      </c>
      <c r="D46" s="45">
        <v>2084</v>
      </c>
      <c r="E46" s="45">
        <v>4168</v>
      </c>
      <c r="F46" s="45">
        <v>180260</v>
      </c>
      <c r="G46" s="44">
        <v>119</v>
      </c>
      <c r="H46" s="45">
        <v>2936</v>
      </c>
      <c r="I46" s="45">
        <v>2439</v>
      </c>
      <c r="J46" s="45">
        <v>5380</v>
      </c>
      <c r="K46" s="45">
        <v>63229</v>
      </c>
    </row>
    <row r="47" spans="2:11">
      <c r="B47" s="44">
        <v>94</v>
      </c>
      <c r="C47" s="45">
        <v>1980</v>
      </c>
      <c r="D47" s="45">
        <v>1963</v>
      </c>
      <c r="E47" s="45">
        <v>3948</v>
      </c>
      <c r="F47" s="45">
        <v>184208</v>
      </c>
      <c r="G47" s="44">
        <v>118</v>
      </c>
      <c r="H47" s="45">
        <v>1162</v>
      </c>
      <c r="I47" s="45">
        <v>1092</v>
      </c>
      <c r="J47" s="45">
        <v>2258</v>
      </c>
      <c r="K47" s="45">
        <v>65487</v>
      </c>
    </row>
    <row r="48" spans="2:11">
      <c r="B48" s="44">
        <v>93</v>
      </c>
      <c r="C48" s="45">
        <v>1869</v>
      </c>
      <c r="D48" s="45">
        <v>1874</v>
      </c>
      <c r="E48" s="45">
        <v>3751</v>
      </c>
      <c r="F48" s="45">
        <v>187959</v>
      </c>
      <c r="G48" s="44">
        <v>117</v>
      </c>
      <c r="H48" s="45">
        <v>3004</v>
      </c>
      <c r="I48" s="45">
        <v>2616</v>
      </c>
      <c r="J48" s="45">
        <v>5627</v>
      </c>
      <c r="K48" s="45">
        <v>71114</v>
      </c>
    </row>
    <row r="49" spans="2:11">
      <c r="B49" s="44">
        <v>92</v>
      </c>
      <c r="C49" s="45">
        <v>1738</v>
      </c>
      <c r="D49" s="45">
        <v>1725</v>
      </c>
      <c r="E49" s="45">
        <v>3470</v>
      </c>
      <c r="F49" s="45">
        <v>191429</v>
      </c>
      <c r="G49" s="44">
        <v>116</v>
      </c>
      <c r="H49" s="45">
        <v>2721</v>
      </c>
      <c r="I49" s="45">
        <v>2539</v>
      </c>
      <c r="J49" s="45">
        <v>5268</v>
      </c>
      <c r="K49" s="45">
        <v>76382</v>
      </c>
    </row>
    <row r="50" spans="2:11">
      <c r="B50" s="44">
        <v>91</v>
      </c>
      <c r="C50" s="45">
        <v>1786</v>
      </c>
      <c r="D50" s="45">
        <v>1765</v>
      </c>
      <c r="E50" s="45">
        <v>3560</v>
      </c>
      <c r="F50" s="45">
        <v>194989</v>
      </c>
      <c r="G50" s="44">
        <v>115</v>
      </c>
      <c r="H50" s="45">
        <v>1227</v>
      </c>
      <c r="I50" s="45">
        <v>1244</v>
      </c>
      <c r="J50" s="45">
        <v>2473</v>
      </c>
      <c r="K50" s="45">
        <v>78855</v>
      </c>
    </row>
    <row r="51" spans="2:11">
      <c r="B51" s="44">
        <v>90</v>
      </c>
      <c r="C51" s="45">
        <v>1699</v>
      </c>
      <c r="D51" s="45">
        <v>1668</v>
      </c>
      <c r="E51" s="45">
        <v>3371</v>
      </c>
      <c r="F51" s="45">
        <v>198360</v>
      </c>
      <c r="G51" s="44">
        <v>114</v>
      </c>
      <c r="H51" s="45">
        <v>2050</v>
      </c>
      <c r="I51" s="45">
        <v>2012</v>
      </c>
      <c r="J51" s="45">
        <v>4068</v>
      </c>
      <c r="K51" s="45">
        <v>82923</v>
      </c>
    </row>
    <row r="52" spans="2:11">
      <c r="B52" s="44">
        <v>89</v>
      </c>
      <c r="C52" s="45">
        <v>1832</v>
      </c>
      <c r="D52" s="45">
        <v>1590</v>
      </c>
      <c r="E52" s="45">
        <v>3425</v>
      </c>
      <c r="F52" s="45">
        <v>201785</v>
      </c>
      <c r="G52" s="44">
        <v>113</v>
      </c>
      <c r="H52" s="45">
        <v>2415</v>
      </c>
      <c r="I52" s="45">
        <v>2498</v>
      </c>
      <c r="J52" s="45">
        <v>4919</v>
      </c>
      <c r="K52" s="45">
        <v>87842</v>
      </c>
    </row>
    <row r="53" spans="2:11">
      <c r="B53" s="44">
        <v>88</v>
      </c>
      <c r="C53" s="45">
        <v>1570</v>
      </c>
      <c r="D53" s="45">
        <v>1475</v>
      </c>
      <c r="E53" s="45">
        <v>3051</v>
      </c>
      <c r="F53" s="45">
        <v>204836</v>
      </c>
      <c r="G53" s="44">
        <v>112</v>
      </c>
      <c r="H53" s="45">
        <v>1492</v>
      </c>
      <c r="I53" s="45">
        <v>1615</v>
      </c>
      <c r="J53" s="45">
        <v>3111</v>
      </c>
      <c r="K53" s="45">
        <v>90953</v>
      </c>
    </row>
    <row r="54" spans="2:11">
      <c r="B54" s="44">
        <v>87</v>
      </c>
      <c r="C54" s="45">
        <v>1464</v>
      </c>
      <c r="D54" s="45">
        <v>1378</v>
      </c>
      <c r="E54" s="45">
        <v>2847</v>
      </c>
      <c r="F54" s="45">
        <v>207683</v>
      </c>
      <c r="G54" s="44">
        <v>111</v>
      </c>
      <c r="H54" s="45">
        <v>1677</v>
      </c>
      <c r="I54" s="45">
        <v>1665</v>
      </c>
      <c r="J54" s="45">
        <v>3349</v>
      </c>
      <c r="K54" s="45">
        <v>94302</v>
      </c>
    </row>
    <row r="55" spans="2:11">
      <c r="B55" s="44">
        <v>86</v>
      </c>
      <c r="C55" s="45">
        <v>1497</v>
      </c>
      <c r="D55" s="45">
        <v>1385</v>
      </c>
      <c r="E55" s="45">
        <v>2890</v>
      </c>
      <c r="F55" s="45">
        <v>210573</v>
      </c>
      <c r="G55" s="44">
        <v>110</v>
      </c>
      <c r="H55" s="45">
        <v>2134</v>
      </c>
      <c r="I55" s="45">
        <v>2402</v>
      </c>
      <c r="J55" s="45">
        <v>4544</v>
      </c>
      <c r="K55" s="45">
        <v>98846</v>
      </c>
    </row>
    <row r="56" spans="2:11">
      <c r="B56" s="44">
        <v>85</v>
      </c>
      <c r="C56" s="45">
        <v>1599</v>
      </c>
      <c r="D56" s="45">
        <v>1437</v>
      </c>
      <c r="E56" s="45">
        <v>3044</v>
      </c>
      <c r="F56" s="45">
        <v>213617</v>
      </c>
      <c r="G56" s="44">
        <v>109</v>
      </c>
      <c r="H56" s="45">
        <v>1789</v>
      </c>
      <c r="I56" s="45">
        <v>1920</v>
      </c>
      <c r="J56" s="45">
        <v>3713</v>
      </c>
      <c r="K56" s="45">
        <v>102559</v>
      </c>
    </row>
    <row r="57" spans="2:11">
      <c r="B57" s="44">
        <v>84</v>
      </c>
      <c r="C57" s="45">
        <v>1472</v>
      </c>
      <c r="D57" s="45">
        <v>1375</v>
      </c>
      <c r="E57" s="45">
        <v>2857</v>
      </c>
      <c r="F57" s="45">
        <v>216474</v>
      </c>
      <c r="G57" s="44">
        <v>108</v>
      </c>
      <c r="H57" s="45">
        <v>2107</v>
      </c>
      <c r="I57" s="45">
        <v>2320</v>
      </c>
      <c r="J57" s="45">
        <v>4431</v>
      </c>
      <c r="K57" s="45">
        <v>106990</v>
      </c>
    </row>
    <row r="58" spans="2:11">
      <c r="B58" s="44">
        <v>83</v>
      </c>
      <c r="C58" s="45">
        <v>1401</v>
      </c>
      <c r="D58" s="45">
        <v>1235</v>
      </c>
      <c r="E58" s="45">
        <v>2640</v>
      </c>
      <c r="F58" s="45">
        <v>219114</v>
      </c>
      <c r="G58" s="44">
        <v>107</v>
      </c>
      <c r="H58" s="45">
        <v>1895</v>
      </c>
      <c r="I58" s="45">
        <v>2104</v>
      </c>
      <c r="J58" s="45">
        <v>4003</v>
      </c>
      <c r="K58" s="45">
        <v>110993</v>
      </c>
    </row>
    <row r="59" spans="2:11">
      <c r="B59" s="44">
        <v>82</v>
      </c>
      <c r="C59" s="45">
        <v>1369</v>
      </c>
      <c r="D59" s="45">
        <v>1233</v>
      </c>
      <c r="E59" s="45">
        <v>2607</v>
      </c>
      <c r="F59" s="45">
        <v>221721</v>
      </c>
      <c r="G59" s="44">
        <v>106</v>
      </c>
      <c r="H59" s="45">
        <v>1404</v>
      </c>
      <c r="I59" s="45">
        <v>1597</v>
      </c>
      <c r="J59" s="45">
        <v>3008</v>
      </c>
      <c r="K59" s="45">
        <v>114001</v>
      </c>
    </row>
    <row r="60" spans="2:11">
      <c r="B60" s="44">
        <v>81</v>
      </c>
      <c r="C60" s="45">
        <v>1456</v>
      </c>
      <c r="D60" s="45">
        <v>1235</v>
      </c>
      <c r="E60" s="45">
        <v>2693</v>
      </c>
      <c r="F60" s="45">
        <v>224414</v>
      </c>
      <c r="G60" s="44">
        <v>105</v>
      </c>
      <c r="H60" s="45">
        <v>1519</v>
      </c>
      <c r="I60" s="45">
        <v>1646</v>
      </c>
      <c r="J60" s="45">
        <v>3172</v>
      </c>
      <c r="K60" s="45">
        <v>117173</v>
      </c>
    </row>
    <row r="61" spans="2:11">
      <c r="B61" s="44">
        <v>80</v>
      </c>
      <c r="C61" s="45">
        <v>1427</v>
      </c>
      <c r="D61" s="45">
        <v>1244</v>
      </c>
      <c r="E61" s="45">
        <v>2677</v>
      </c>
      <c r="F61" s="45">
        <v>227091</v>
      </c>
      <c r="G61" s="44">
        <v>104</v>
      </c>
      <c r="H61" s="45">
        <v>1677</v>
      </c>
      <c r="I61" s="45">
        <v>2142</v>
      </c>
      <c r="J61" s="45">
        <v>3825</v>
      </c>
      <c r="K61" s="45">
        <v>120998</v>
      </c>
    </row>
    <row r="62" spans="2:11">
      <c r="B62" s="44">
        <v>79</v>
      </c>
      <c r="C62" s="45">
        <v>1552</v>
      </c>
      <c r="D62" s="45">
        <v>1211</v>
      </c>
      <c r="E62" s="45">
        <v>2767</v>
      </c>
      <c r="F62" s="45">
        <v>229858</v>
      </c>
      <c r="G62" s="44">
        <v>103</v>
      </c>
      <c r="H62" s="45">
        <v>1615</v>
      </c>
      <c r="I62" s="45">
        <v>1937</v>
      </c>
      <c r="J62" s="45">
        <v>3556</v>
      </c>
      <c r="K62" s="45">
        <v>124554</v>
      </c>
    </row>
    <row r="63" spans="2:11">
      <c r="B63" s="44">
        <v>78</v>
      </c>
      <c r="C63" s="45">
        <v>1401</v>
      </c>
      <c r="D63" s="45">
        <v>1154</v>
      </c>
      <c r="E63" s="45">
        <v>2560</v>
      </c>
      <c r="F63" s="45">
        <v>232418</v>
      </c>
      <c r="G63" s="44">
        <v>102</v>
      </c>
      <c r="H63" s="45">
        <v>1374</v>
      </c>
      <c r="I63" s="45">
        <v>1678</v>
      </c>
      <c r="J63" s="45">
        <v>3057</v>
      </c>
      <c r="K63" s="45">
        <v>127611</v>
      </c>
    </row>
    <row r="64" spans="2:11">
      <c r="B64" s="44">
        <v>77</v>
      </c>
      <c r="C64" s="45">
        <v>1515</v>
      </c>
      <c r="D64" s="45">
        <v>1174</v>
      </c>
      <c r="E64" s="45">
        <v>2693</v>
      </c>
      <c r="F64" s="45">
        <v>235111</v>
      </c>
      <c r="G64" s="44">
        <v>101</v>
      </c>
      <c r="H64" s="45">
        <v>1600</v>
      </c>
      <c r="I64" s="45">
        <v>2196</v>
      </c>
      <c r="J64" s="45">
        <v>3802</v>
      </c>
      <c r="K64" s="45">
        <v>131413</v>
      </c>
    </row>
    <row r="65" spans="2:11">
      <c r="B65" s="44">
        <v>76</v>
      </c>
      <c r="C65" s="45">
        <v>1455</v>
      </c>
      <c r="D65" s="45">
        <v>1017</v>
      </c>
      <c r="E65" s="45">
        <v>2479</v>
      </c>
      <c r="F65" s="45">
        <v>237590</v>
      </c>
      <c r="G65" s="44">
        <v>100</v>
      </c>
      <c r="H65" s="45">
        <v>1785</v>
      </c>
      <c r="I65" s="45">
        <v>2094</v>
      </c>
      <c r="J65" s="45">
        <v>3885</v>
      </c>
      <c r="K65" s="45">
        <v>135298</v>
      </c>
    </row>
    <row r="66" spans="2:11">
      <c r="B66" s="44">
        <v>75</v>
      </c>
      <c r="C66" s="45">
        <v>2147</v>
      </c>
      <c r="D66" s="45">
        <v>1235</v>
      </c>
      <c r="E66" s="45">
        <v>3386</v>
      </c>
      <c r="F66" s="45">
        <v>240976</v>
      </c>
      <c r="G66" s="44">
        <v>99</v>
      </c>
      <c r="H66" s="45">
        <v>1635</v>
      </c>
      <c r="I66" s="45">
        <v>2171</v>
      </c>
      <c r="J66" s="45">
        <v>3815</v>
      </c>
      <c r="K66" s="45">
        <v>139113</v>
      </c>
    </row>
    <row r="67" spans="2:11">
      <c r="B67" s="44">
        <v>74</v>
      </c>
      <c r="C67" s="45">
        <v>1520</v>
      </c>
      <c r="D67" s="45">
        <v>1062</v>
      </c>
      <c r="E67" s="45">
        <v>2589</v>
      </c>
      <c r="F67" s="45">
        <v>243565</v>
      </c>
      <c r="G67" s="44">
        <v>98</v>
      </c>
      <c r="H67" s="45">
        <v>1312</v>
      </c>
      <c r="I67" s="45">
        <v>1818</v>
      </c>
      <c r="J67" s="45">
        <v>3137</v>
      </c>
      <c r="K67" s="45">
        <v>142250</v>
      </c>
    </row>
    <row r="68" spans="2:11">
      <c r="B68" s="44">
        <v>73</v>
      </c>
      <c r="C68" s="45">
        <v>1516</v>
      </c>
      <c r="D68" s="45">
        <v>1029</v>
      </c>
      <c r="E68" s="45">
        <v>2555</v>
      </c>
      <c r="F68" s="45">
        <v>246120</v>
      </c>
      <c r="G68" s="44">
        <v>97</v>
      </c>
      <c r="H68" s="45">
        <v>1501</v>
      </c>
      <c r="I68" s="45">
        <v>1863</v>
      </c>
      <c r="J68" s="45">
        <v>3372</v>
      </c>
      <c r="K68" s="45">
        <v>145622</v>
      </c>
    </row>
    <row r="69" spans="2:11">
      <c r="B69" s="44">
        <v>72</v>
      </c>
      <c r="C69" s="45">
        <v>2784</v>
      </c>
      <c r="D69" s="45">
        <v>1641</v>
      </c>
      <c r="E69" s="45">
        <v>4436</v>
      </c>
      <c r="F69" s="45">
        <v>250556</v>
      </c>
      <c r="G69" s="44">
        <v>96</v>
      </c>
      <c r="H69" s="45">
        <v>1385</v>
      </c>
      <c r="I69" s="45">
        <v>1722</v>
      </c>
      <c r="J69" s="45">
        <v>3119</v>
      </c>
      <c r="K69" s="45">
        <v>148741</v>
      </c>
    </row>
    <row r="70" spans="2:11">
      <c r="B70" s="44">
        <v>71</v>
      </c>
      <c r="C70" s="45">
        <v>1606</v>
      </c>
      <c r="D70" s="45">
        <v>943</v>
      </c>
      <c r="E70" s="45">
        <v>2559</v>
      </c>
      <c r="F70" s="45">
        <v>253115</v>
      </c>
      <c r="G70" s="44">
        <v>95</v>
      </c>
      <c r="H70" s="45">
        <v>1651</v>
      </c>
      <c r="I70" s="45">
        <v>2168</v>
      </c>
      <c r="J70" s="45">
        <v>3825</v>
      </c>
      <c r="K70" s="45">
        <v>152566</v>
      </c>
    </row>
    <row r="71" spans="2:11">
      <c r="B71" s="44">
        <v>70</v>
      </c>
      <c r="C71" s="45">
        <v>2707</v>
      </c>
      <c r="D71" s="45">
        <v>1166</v>
      </c>
      <c r="E71" s="45">
        <v>3886</v>
      </c>
      <c r="F71" s="45">
        <v>257001</v>
      </c>
      <c r="G71" s="44">
        <v>94</v>
      </c>
      <c r="H71" s="45">
        <v>1560</v>
      </c>
      <c r="I71" s="45">
        <v>1914</v>
      </c>
      <c r="J71" s="45">
        <v>3478</v>
      </c>
      <c r="K71" s="45">
        <v>156044</v>
      </c>
    </row>
    <row r="72" spans="2:11">
      <c r="B72" s="44">
        <v>69</v>
      </c>
      <c r="C72" s="45">
        <v>4359</v>
      </c>
      <c r="D72" s="45">
        <v>1776</v>
      </c>
      <c r="E72" s="45">
        <v>6162</v>
      </c>
      <c r="F72" s="45">
        <v>263163</v>
      </c>
      <c r="G72" s="44">
        <v>93</v>
      </c>
      <c r="H72" s="45">
        <v>1579</v>
      </c>
      <c r="I72" s="45">
        <v>2075</v>
      </c>
      <c r="J72" s="45">
        <v>3661</v>
      </c>
      <c r="K72" s="45">
        <v>159705</v>
      </c>
    </row>
    <row r="73" spans="2:11">
      <c r="B73" s="44">
        <v>68</v>
      </c>
      <c r="C73" s="45">
        <v>1373</v>
      </c>
      <c r="D73" s="45">
        <v>723</v>
      </c>
      <c r="E73" s="45">
        <v>2105</v>
      </c>
      <c r="F73" s="45">
        <v>265268</v>
      </c>
      <c r="G73" s="44">
        <v>92</v>
      </c>
      <c r="H73" s="45">
        <v>1490</v>
      </c>
      <c r="I73" s="45">
        <v>1847</v>
      </c>
      <c r="J73" s="45">
        <v>3341</v>
      </c>
      <c r="K73" s="45">
        <v>163046</v>
      </c>
    </row>
    <row r="74" spans="2:11">
      <c r="B74" s="44">
        <v>67</v>
      </c>
      <c r="C74" s="45">
        <v>1433</v>
      </c>
      <c r="D74" s="45">
        <v>756</v>
      </c>
      <c r="E74" s="45">
        <v>2199</v>
      </c>
      <c r="F74" s="45">
        <v>267467</v>
      </c>
      <c r="G74" s="44">
        <v>91</v>
      </c>
      <c r="H74" s="45">
        <v>1742</v>
      </c>
      <c r="I74" s="45">
        <v>2114</v>
      </c>
      <c r="J74" s="45">
        <v>3860</v>
      </c>
      <c r="K74" s="45">
        <v>166906</v>
      </c>
    </row>
    <row r="75" spans="2:11">
      <c r="B75" s="44">
        <v>66</v>
      </c>
      <c r="C75" s="45">
        <v>1517</v>
      </c>
      <c r="D75" s="45">
        <v>761</v>
      </c>
      <c r="E75" s="45">
        <v>2283</v>
      </c>
      <c r="F75" s="45">
        <v>269750</v>
      </c>
      <c r="G75" s="44">
        <v>90</v>
      </c>
      <c r="H75" s="45">
        <v>1647</v>
      </c>
      <c r="I75" s="45">
        <v>2212</v>
      </c>
      <c r="J75" s="45">
        <v>3866</v>
      </c>
      <c r="K75" s="45">
        <v>170772</v>
      </c>
    </row>
    <row r="76" spans="2:11">
      <c r="B76" s="44">
        <v>65</v>
      </c>
      <c r="C76" s="45">
        <v>1202</v>
      </c>
      <c r="D76" s="45">
        <v>610</v>
      </c>
      <c r="E76" s="45">
        <v>1815</v>
      </c>
      <c r="F76" s="45">
        <v>271565</v>
      </c>
      <c r="G76" s="44">
        <v>89</v>
      </c>
      <c r="H76" s="45">
        <v>1635</v>
      </c>
      <c r="I76" s="45">
        <v>2237</v>
      </c>
      <c r="J76" s="45">
        <v>3877</v>
      </c>
      <c r="K76" s="45">
        <v>174649</v>
      </c>
    </row>
    <row r="77" spans="2:11">
      <c r="B77" s="44">
        <v>64</v>
      </c>
      <c r="C77" s="45">
        <v>1120</v>
      </c>
      <c r="D77" s="45">
        <v>562</v>
      </c>
      <c r="E77" s="45">
        <v>1683</v>
      </c>
      <c r="F77" s="45">
        <v>273248</v>
      </c>
      <c r="G77" s="44">
        <v>88</v>
      </c>
      <c r="H77" s="45">
        <v>1781</v>
      </c>
      <c r="I77" s="45">
        <v>2220</v>
      </c>
      <c r="J77" s="45">
        <v>4007</v>
      </c>
      <c r="K77" s="45">
        <v>178656</v>
      </c>
    </row>
    <row r="78" spans="2:11">
      <c r="B78" s="44">
        <v>63</v>
      </c>
      <c r="C78" s="45">
        <v>971</v>
      </c>
      <c r="D78" s="45">
        <v>433</v>
      </c>
      <c r="E78" s="45">
        <v>1408</v>
      </c>
      <c r="F78" s="45">
        <v>274656</v>
      </c>
      <c r="G78" s="44">
        <v>87</v>
      </c>
      <c r="H78" s="45">
        <v>1953</v>
      </c>
      <c r="I78" s="45">
        <v>2364</v>
      </c>
      <c r="J78" s="45">
        <v>4325</v>
      </c>
      <c r="K78" s="45">
        <v>182981</v>
      </c>
    </row>
    <row r="79" spans="2:11">
      <c r="B79" s="44">
        <v>62</v>
      </c>
      <c r="C79" s="45">
        <v>923</v>
      </c>
      <c r="D79" s="45">
        <v>432</v>
      </c>
      <c r="E79" s="45">
        <v>1359</v>
      </c>
      <c r="F79" s="45">
        <v>276015</v>
      </c>
      <c r="G79" s="44">
        <v>86</v>
      </c>
      <c r="H79" s="45">
        <v>2020</v>
      </c>
      <c r="I79" s="45">
        <v>2409</v>
      </c>
      <c r="J79" s="45">
        <v>4439</v>
      </c>
      <c r="K79" s="45">
        <v>187420</v>
      </c>
    </row>
    <row r="80" spans="2:11">
      <c r="B80" s="44">
        <v>61</v>
      </c>
      <c r="C80" s="45">
        <v>811</v>
      </c>
      <c r="D80" s="45">
        <v>336</v>
      </c>
      <c r="E80" s="45">
        <v>1149</v>
      </c>
      <c r="F80" s="45">
        <v>277164</v>
      </c>
      <c r="G80" s="44">
        <v>85</v>
      </c>
      <c r="H80" s="45">
        <v>2344</v>
      </c>
      <c r="I80" s="45">
        <v>2663</v>
      </c>
      <c r="J80" s="45">
        <v>5018</v>
      </c>
      <c r="K80" s="45">
        <v>192438</v>
      </c>
    </row>
    <row r="81" spans="2:11">
      <c r="B81" s="44">
        <v>60</v>
      </c>
      <c r="C81" s="45">
        <v>784</v>
      </c>
      <c r="D81" s="45">
        <v>345</v>
      </c>
      <c r="E81" s="45">
        <v>1133</v>
      </c>
      <c r="F81" s="45">
        <v>278297</v>
      </c>
      <c r="G81" s="44">
        <v>84</v>
      </c>
      <c r="H81" s="45">
        <v>2171</v>
      </c>
      <c r="I81" s="45">
        <v>2432</v>
      </c>
      <c r="J81" s="45">
        <v>4614</v>
      </c>
      <c r="K81" s="45">
        <v>197052</v>
      </c>
    </row>
    <row r="82" spans="2:11">
      <c r="B82" s="44">
        <v>59</v>
      </c>
      <c r="C82" s="45">
        <v>526</v>
      </c>
      <c r="D82" s="45">
        <v>263</v>
      </c>
      <c r="E82" s="45">
        <v>793</v>
      </c>
      <c r="F82" s="45">
        <v>279090</v>
      </c>
      <c r="G82" s="44">
        <v>83</v>
      </c>
      <c r="H82" s="45">
        <v>2499</v>
      </c>
      <c r="I82" s="45">
        <v>2985</v>
      </c>
      <c r="J82" s="45">
        <v>5496</v>
      </c>
      <c r="K82" s="45">
        <v>202548</v>
      </c>
    </row>
    <row r="83" spans="2:11">
      <c r="B83" s="44">
        <v>58</v>
      </c>
      <c r="C83" s="45">
        <v>448</v>
      </c>
      <c r="D83" s="45">
        <v>212</v>
      </c>
      <c r="E83" s="45">
        <v>665</v>
      </c>
      <c r="F83" s="45">
        <v>279755</v>
      </c>
      <c r="G83" s="44">
        <v>82</v>
      </c>
      <c r="H83" s="45">
        <v>4318</v>
      </c>
      <c r="I83" s="45">
        <v>3752</v>
      </c>
      <c r="J83" s="45">
        <v>8096</v>
      </c>
      <c r="K83" s="45">
        <v>210644</v>
      </c>
    </row>
    <row r="84" spans="2:11">
      <c r="B84" s="44">
        <v>57</v>
      </c>
      <c r="C84" s="45">
        <v>285</v>
      </c>
      <c r="D84" s="45">
        <v>141</v>
      </c>
      <c r="E84" s="45">
        <v>427</v>
      </c>
      <c r="F84" s="45">
        <v>280182</v>
      </c>
      <c r="G84" s="44">
        <v>81</v>
      </c>
      <c r="H84" s="45">
        <v>4925</v>
      </c>
      <c r="I84" s="45">
        <v>4841</v>
      </c>
      <c r="J84" s="45">
        <v>9780</v>
      </c>
      <c r="K84" s="45">
        <v>220424</v>
      </c>
    </row>
    <row r="85" spans="2:11">
      <c r="B85" s="44">
        <v>56</v>
      </c>
      <c r="C85" s="45">
        <v>588</v>
      </c>
      <c r="D85" s="45">
        <v>269</v>
      </c>
      <c r="E85" s="45">
        <v>862</v>
      </c>
      <c r="F85" s="45">
        <v>281044</v>
      </c>
      <c r="G85" s="44">
        <v>80</v>
      </c>
      <c r="H85" s="45">
        <v>3661</v>
      </c>
      <c r="I85" s="45">
        <v>3769</v>
      </c>
      <c r="J85" s="45">
        <v>7440</v>
      </c>
      <c r="K85" s="45">
        <v>227864</v>
      </c>
    </row>
    <row r="86" spans="2:11">
      <c r="B86" s="44">
        <v>55</v>
      </c>
      <c r="C86" s="45">
        <v>158</v>
      </c>
      <c r="D86" s="45">
        <v>80</v>
      </c>
      <c r="E86" s="45">
        <v>239</v>
      </c>
      <c r="F86" s="45">
        <v>281283</v>
      </c>
      <c r="G86" s="44">
        <v>79</v>
      </c>
      <c r="H86" s="45">
        <v>2343</v>
      </c>
      <c r="I86" s="45">
        <v>2780</v>
      </c>
      <c r="J86" s="45">
        <v>5136</v>
      </c>
      <c r="K86" s="45">
        <v>233000</v>
      </c>
    </row>
    <row r="87" spans="2:11">
      <c r="B87" s="44">
        <v>54</v>
      </c>
      <c r="C87" s="45">
        <v>185</v>
      </c>
      <c r="D87" s="45">
        <v>90</v>
      </c>
      <c r="E87" s="45">
        <v>276</v>
      </c>
      <c r="F87" s="45">
        <v>281559</v>
      </c>
      <c r="G87" s="44">
        <v>78</v>
      </c>
      <c r="H87" s="45">
        <v>7925</v>
      </c>
      <c r="I87" s="45">
        <v>6842</v>
      </c>
      <c r="J87" s="45">
        <v>14809</v>
      </c>
      <c r="K87" s="45">
        <v>247809</v>
      </c>
    </row>
    <row r="88" spans="2:11">
      <c r="B88" s="44">
        <v>53</v>
      </c>
      <c r="C88" s="45">
        <v>294</v>
      </c>
      <c r="D88" s="45">
        <v>132</v>
      </c>
      <c r="E88" s="45">
        <v>428</v>
      </c>
      <c r="F88" s="45">
        <v>281987</v>
      </c>
      <c r="G88" s="44">
        <v>77</v>
      </c>
      <c r="H88" s="45">
        <v>2210</v>
      </c>
      <c r="I88" s="45">
        <v>2395</v>
      </c>
      <c r="J88" s="45">
        <v>4615</v>
      </c>
      <c r="K88" s="45">
        <v>252424</v>
      </c>
    </row>
    <row r="89" spans="2:11">
      <c r="B89" s="44">
        <v>52</v>
      </c>
      <c r="C89" s="45">
        <v>80</v>
      </c>
      <c r="D89" s="45">
        <v>38</v>
      </c>
      <c r="E89" s="45">
        <v>118</v>
      </c>
      <c r="F89" s="45">
        <v>282105</v>
      </c>
      <c r="G89" s="44">
        <v>76</v>
      </c>
      <c r="H89" s="45">
        <v>5715</v>
      </c>
      <c r="I89" s="45">
        <v>6078</v>
      </c>
      <c r="J89" s="45">
        <v>11819</v>
      </c>
      <c r="K89" s="45">
        <v>264243</v>
      </c>
    </row>
    <row r="90" spans="2:11">
      <c r="B90" s="44">
        <v>51</v>
      </c>
      <c r="C90" s="45">
        <v>40</v>
      </c>
      <c r="D90" s="45">
        <v>19</v>
      </c>
      <c r="E90" s="45">
        <v>59</v>
      </c>
      <c r="F90" s="45">
        <v>282164</v>
      </c>
      <c r="G90" s="44">
        <v>75</v>
      </c>
      <c r="H90" s="45">
        <v>1629</v>
      </c>
      <c r="I90" s="45">
        <v>1637</v>
      </c>
      <c r="J90" s="45">
        <v>3269</v>
      </c>
      <c r="K90" s="45">
        <v>267512</v>
      </c>
    </row>
    <row r="91" spans="2:11">
      <c r="B91" s="44">
        <v>50</v>
      </c>
      <c r="C91" s="45">
        <v>45</v>
      </c>
      <c r="D91" s="45">
        <v>19</v>
      </c>
      <c r="E91" s="45">
        <v>64</v>
      </c>
      <c r="F91" s="45">
        <v>282228</v>
      </c>
      <c r="G91" s="44">
        <v>74</v>
      </c>
      <c r="H91" s="45">
        <v>2568</v>
      </c>
      <c r="I91" s="45">
        <v>2827</v>
      </c>
      <c r="J91" s="45">
        <v>5410</v>
      </c>
      <c r="K91" s="45">
        <v>272922</v>
      </c>
    </row>
    <row r="92" spans="2:11">
      <c r="B92" s="44">
        <v>49</v>
      </c>
      <c r="C92" s="45">
        <v>267</v>
      </c>
      <c r="D92" s="45">
        <v>90</v>
      </c>
      <c r="E92" s="45">
        <v>358</v>
      </c>
      <c r="F92" s="45">
        <v>282586</v>
      </c>
      <c r="G92" s="44">
        <v>73</v>
      </c>
      <c r="H92" s="45">
        <v>1033</v>
      </c>
      <c r="I92" s="45">
        <v>1144</v>
      </c>
      <c r="J92" s="45">
        <v>2180</v>
      </c>
      <c r="K92" s="45">
        <v>275102</v>
      </c>
    </row>
    <row r="93" spans="2:11">
      <c r="B93" s="44">
        <v>48</v>
      </c>
      <c r="C93" s="45">
        <v>19</v>
      </c>
      <c r="D93" s="45">
        <v>10</v>
      </c>
      <c r="E93" s="45">
        <v>29</v>
      </c>
      <c r="F93" s="45">
        <v>282615</v>
      </c>
      <c r="G93" s="44">
        <v>72</v>
      </c>
      <c r="H93" s="45">
        <v>799</v>
      </c>
      <c r="I93" s="45">
        <v>865</v>
      </c>
      <c r="J93" s="45">
        <v>1666</v>
      </c>
      <c r="K93" s="45">
        <v>276768</v>
      </c>
    </row>
    <row r="94" spans="2:11">
      <c r="B94" s="44">
        <v>47</v>
      </c>
      <c r="C94" s="45">
        <v>8</v>
      </c>
      <c r="D94" s="45">
        <v>3</v>
      </c>
      <c r="E94" s="45">
        <v>11</v>
      </c>
      <c r="F94" s="45">
        <v>282626</v>
      </c>
      <c r="G94" s="46">
        <v>71</v>
      </c>
      <c r="H94" s="47">
        <v>801</v>
      </c>
      <c r="I94" s="47">
        <v>843</v>
      </c>
      <c r="J94" s="47">
        <v>1645</v>
      </c>
      <c r="K94" s="45">
        <v>278413</v>
      </c>
    </row>
    <row r="95" spans="2:11">
      <c r="B95" s="44">
        <v>46</v>
      </c>
      <c r="C95" s="45">
        <v>517</v>
      </c>
      <c r="D95" s="45">
        <v>222</v>
      </c>
      <c r="E95" s="45">
        <v>745</v>
      </c>
      <c r="F95" s="45">
        <v>283371</v>
      </c>
      <c r="G95" s="46">
        <v>70</v>
      </c>
      <c r="H95" s="47">
        <v>580</v>
      </c>
      <c r="I95" s="47">
        <v>471</v>
      </c>
      <c r="J95" s="47">
        <v>1054</v>
      </c>
      <c r="K95" s="45">
        <v>279467</v>
      </c>
    </row>
    <row r="96" spans="2:11">
      <c r="B96" s="44"/>
      <c r="C96" s="45"/>
      <c r="D96" s="45"/>
      <c r="E96" s="45"/>
      <c r="F96" s="45"/>
      <c r="G96" s="46">
        <v>69</v>
      </c>
      <c r="H96" s="47">
        <v>282</v>
      </c>
      <c r="I96" s="47">
        <v>244</v>
      </c>
      <c r="J96" s="47">
        <v>527</v>
      </c>
      <c r="K96" s="45">
        <v>279994</v>
      </c>
    </row>
    <row r="97" spans="2:11">
      <c r="B97" s="44"/>
      <c r="C97" s="45"/>
      <c r="D97" s="45"/>
      <c r="E97" s="45"/>
      <c r="F97" s="45"/>
      <c r="G97" s="46">
        <v>68</v>
      </c>
      <c r="H97" s="47">
        <v>415</v>
      </c>
      <c r="I97" s="47">
        <v>436</v>
      </c>
      <c r="J97" s="47">
        <v>853</v>
      </c>
      <c r="K97" s="45">
        <v>280847</v>
      </c>
    </row>
    <row r="98" spans="2:11">
      <c r="B98" s="44"/>
      <c r="C98" s="45"/>
      <c r="D98" s="45"/>
      <c r="E98" s="45"/>
      <c r="F98" s="45"/>
      <c r="G98" s="46">
        <v>67</v>
      </c>
      <c r="H98" s="47">
        <v>52</v>
      </c>
      <c r="I98" s="47">
        <v>38</v>
      </c>
      <c r="J98" s="47">
        <v>90</v>
      </c>
      <c r="K98" s="45">
        <v>280937</v>
      </c>
    </row>
    <row r="99" spans="2:11">
      <c r="B99" s="44"/>
      <c r="C99" s="45"/>
      <c r="D99" s="45"/>
      <c r="E99" s="45"/>
      <c r="F99" s="45"/>
      <c r="G99" s="46">
        <v>66</v>
      </c>
      <c r="H99" s="47">
        <v>678</v>
      </c>
      <c r="I99" s="47">
        <v>398</v>
      </c>
      <c r="J99" s="47">
        <v>1082</v>
      </c>
      <c r="K99" s="45">
        <v>282019</v>
      </c>
    </row>
    <row r="100" spans="2:11" ht="17.5" thickBot="1">
      <c r="B100" s="44"/>
      <c r="C100" s="45"/>
      <c r="D100" s="45"/>
      <c r="E100" s="45"/>
      <c r="F100" s="45"/>
      <c r="G100" s="46">
        <v>65</v>
      </c>
      <c r="H100" s="47">
        <v>354</v>
      </c>
      <c r="I100" s="47">
        <v>116</v>
      </c>
      <c r="J100" s="47">
        <v>473</v>
      </c>
      <c r="K100" s="47">
        <v>282492</v>
      </c>
    </row>
    <row r="101" spans="2:11" ht="17.5" thickBot="1">
      <c r="B101" s="8"/>
      <c r="C101" s="12"/>
      <c r="D101" s="12"/>
      <c r="E101" s="12"/>
      <c r="F101" s="10"/>
      <c r="G101" s="46"/>
      <c r="H101" s="47"/>
      <c r="I101" s="47"/>
      <c r="J101" s="47"/>
      <c r="K101" s="47"/>
    </row>
    <row r="102" spans="2:11" ht="17.5" thickBot="1">
      <c r="B102" s="8"/>
      <c r="C102" s="12"/>
      <c r="D102" s="12"/>
      <c r="E102" s="12"/>
      <c r="F102" s="10"/>
      <c r="G102" s="46"/>
      <c r="H102" s="47"/>
      <c r="I102" s="47"/>
      <c r="J102" s="47"/>
      <c r="K102" s="47"/>
    </row>
    <row r="103" spans="2:11" ht="17.5" thickBot="1">
      <c r="B103" s="8"/>
      <c r="C103" s="12"/>
      <c r="D103" s="12"/>
      <c r="E103" s="12"/>
      <c r="F103" s="10"/>
    </row>
    <row r="104" spans="2:11" ht="17.5" thickBot="1">
      <c r="B104" s="8"/>
      <c r="C104" s="12"/>
      <c r="D104" s="12"/>
      <c r="E104" s="12"/>
      <c r="F104" s="10"/>
    </row>
    <row r="105" spans="2:11" ht="17.5" thickBot="1">
      <c r="B105" s="8"/>
      <c r="C105" s="12"/>
      <c r="D105" s="12"/>
      <c r="E105" s="12"/>
      <c r="F105" s="10"/>
    </row>
    <row r="106" spans="2:11" ht="17.5" thickBot="1">
      <c r="B106" s="8"/>
      <c r="C106" s="12"/>
      <c r="D106" s="12"/>
      <c r="E106" s="12"/>
      <c r="F106" s="10"/>
    </row>
    <row r="107" spans="2:11" ht="17.5" thickBot="1">
      <c r="B107" s="9"/>
      <c r="C107" s="14"/>
      <c r="D107" s="14"/>
      <c r="E107" s="14"/>
      <c r="F107" s="11"/>
    </row>
    <row r="108" spans="2:11" ht="17.5" thickBot="1">
      <c r="B108" s="7"/>
      <c r="C108" s="13"/>
      <c r="D108" s="13"/>
      <c r="E108" s="13"/>
      <c r="F108" s="15"/>
    </row>
    <row r="109" spans="2:11" ht="17.5" thickBot="1">
      <c r="B109" s="8"/>
      <c r="C109" s="12"/>
      <c r="D109" s="12"/>
      <c r="E109" s="12"/>
      <c r="F109" s="15"/>
    </row>
    <row r="110" spans="2:11" ht="17.5" thickBot="1">
      <c r="B110" s="8"/>
      <c r="C110" s="12"/>
      <c r="D110" s="12"/>
      <c r="E110" s="12"/>
      <c r="F110" s="15"/>
    </row>
    <row r="111" spans="2:11" ht="17.5" thickBot="1">
      <c r="B111" s="8"/>
      <c r="C111" s="12"/>
      <c r="D111" s="12"/>
      <c r="E111" s="12"/>
      <c r="F111" s="15"/>
    </row>
    <row r="112" spans="2:11" ht="17.5" thickBot="1">
      <c r="B112" s="8"/>
      <c r="C112" s="12"/>
      <c r="D112" s="12"/>
      <c r="E112" s="12"/>
      <c r="F112" s="15"/>
    </row>
    <row r="113" spans="2:6" ht="17.5" thickBot="1">
      <c r="B113" s="8"/>
      <c r="C113" s="12"/>
      <c r="D113" s="12"/>
      <c r="E113" s="12"/>
      <c r="F113" s="15"/>
    </row>
    <row r="114" spans="2:6" ht="17.5" thickBot="1">
      <c r="B114" s="8"/>
      <c r="C114" s="12"/>
      <c r="D114" s="12"/>
      <c r="E114" s="12"/>
      <c r="F114" s="15"/>
    </row>
    <row r="115" spans="2:6" ht="17.5" thickBot="1">
      <c r="B115" s="8"/>
      <c r="C115" s="12"/>
      <c r="D115" s="12"/>
      <c r="E115" s="12"/>
      <c r="F115" s="15"/>
    </row>
    <row r="116" spans="2:6" ht="17.5" thickBot="1">
      <c r="B116" s="8"/>
      <c r="C116" s="12"/>
      <c r="D116" s="12"/>
      <c r="E116" s="12"/>
      <c r="F116" s="15"/>
    </row>
  </sheetData>
  <mergeCells count="2">
    <mergeCell ref="B3:F3"/>
    <mergeCell ref="G3:K3"/>
  </mergeCells>
  <phoneticPr fontId="1" type="noConversion"/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49F0-7DDB-49FB-9703-0B57D4E6D635}">
  <sheetPr>
    <tabColor rgb="FF00B0F0"/>
  </sheetPr>
  <dimension ref="A1:S89"/>
  <sheetViews>
    <sheetView tabSelected="1" zoomScale="70" zoomScaleNormal="70" workbookViewId="0">
      <selection activeCell="C8" sqref="C8"/>
    </sheetView>
  </sheetViews>
  <sheetFormatPr defaultRowHeight="17"/>
  <cols>
    <col min="2" max="2" width="17" style="3" customWidth="1"/>
    <col min="3" max="3" width="19.58203125" style="3" customWidth="1"/>
    <col min="4" max="4" width="10.08203125" style="3" customWidth="1"/>
    <col min="5" max="5" width="10.08203125" customWidth="1"/>
    <col min="7" max="7" width="12.33203125" customWidth="1"/>
    <col min="8" max="11" width="16.25" customWidth="1"/>
    <col min="13" max="14" width="8.6640625" style="49"/>
    <col min="15" max="18" width="7.9140625" hidden="1" customWidth="1"/>
    <col min="19" max="19" width="8.6640625" customWidth="1"/>
  </cols>
  <sheetData>
    <row r="1" spans="1:18" ht="17.5" thickBot="1">
      <c r="A1" s="2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48"/>
      <c r="O1">
        <v>0</v>
      </c>
      <c r="P1">
        <v>0</v>
      </c>
      <c r="Q1">
        <v>0</v>
      </c>
      <c r="R1">
        <v>0</v>
      </c>
    </row>
    <row r="2" spans="1:18" ht="21" customHeight="1">
      <c r="A2" s="2"/>
      <c r="B2" s="20" t="s">
        <v>7</v>
      </c>
      <c r="C2" s="192" t="s">
        <v>72</v>
      </c>
      <c r="D2" s="192"/>
      <c r="E2" s="193"/>
      <c r="F2" s="2"/>
      <c r="G2" s="2"/>
      <c r="H2" s="2"/>
      <c r="I2" s="2"/>
      <c r="J2" s="2"/>
      <c r="K2" s="2"/>
      <c r="L2" s="48"/>
      <c r="N2"/>
      <c r="O2">
        <v>2</v>
      </c>
      <c r="P2">
        <v>2</v>
      </c>
      <c r="Q2">
        <v>2</v>
      </c>
      <c r="R2">
        <v>2</v>
      </c>
    </row>
    <row r="3" spans="1:18" ht="21" customHeight="1" thickBot="1">
      <c r="A3" s="2"/>
      <c r="B3" s="21" t="s">
        <v>71</v>
      </c>
      <c r="C3" s="194" t="s">
        <v>55</v>
      </c>
      <c r="D3" s="194"/>
      <c r="E3" s="195"/>
      <c r="F3" s="2"/>
      <c r="G3" s="2"/>
      <c r="H3" s="2"/>
      <c r="I3" s="2"/>
      <c r="J3" s="2"/>
      <c r="K3" s="2"/>
      <c r="L3" s="2"/>
      <c r="M3" s="48"/>
      <c r="O3">
        <v>3</v>
      </c>
      <c r="P3">
        <v>3</v>
      </c>
      <c r="Q3">
        <v>3</v>
      </c>
      <c r="R3">
        <v>3</v>
      </c>
    </row>
    <row r="4" spans="1:18" ht="17.5" thickBot="1">
      <c r="A4" s="2"/>
      <c r="B4" s="1"/>
      <c r="C4" s="1"/>
      <c r="D4" s="1"/>
      <c r="E4" s="2"/>
      <c r="F4" s="2"/>
      <c r="G4" s="2"/>
      <c r="H4" s="2"/>
      <c r="I4" s="22"/>
      <c r="J4" s="2"/>
      <c r="K4" s="2"/>
      <c r="L4" s="2"/>
      <c r="M4" s="48"/>
      <c r="O4">
        <v>4</v>
      </c>
      <c r="P4">
        <v>4</v>
      </c>
      <c r="Q4">
        <v>4</v>
      </c>
      <c r="R4">
        <v>4</v>
      </c>
    </row>
    <row r="5" spans="1:18" ht="21" customHeight="1">
      <c r="A5" s="2"/>
      <c r="B5" s="198" t="s">
        <v>24</v>
      </c>
      <c r="C5" s="199"/>
      <c r="D5" s="199"/>
      <c r="E5" s="200"/>
      <c r="F5" s="2"/>
      <c r="G5" s="209" t="s">
        <v>25</v>
      </c>
      <c r="H5" s="210"/>
      <c r="I5" s="211"/>
      <c r="J5" s="2"/>
      <c r="K5" s="2"/>
      <c r="L5" s="2"/>
      <c r="M5" s="48"/>
      <c r="O5">
        <v>5</v>
      </c>
      <c r="P5">
        <v>5</v>
      </c>
      <c r="Q5">
        <v>5</v>
      </c>
      <c r="R5">
        <v>5</v>
      </c>
    </row>
    <row r="6" spans="1:18" ht="21" customHeight="1" thickBot="1">
      <c r="A6" s="2"/>
      <c r="B6" s="201"/>
      <c r="C6" s="202"/>
      <c r="D6" s="202"/>
      <c r="E6" s="203"/>
      <c r="F6" s="2"/>
      <c r="G6" s="212"/>
      <c r="H6" s="213"/>
      <c r="I6" s="214"/>
      <c r="J6" s="2"/>
      <c r="K6" s="2"/>
      <c r="L6" s="2"/>
      <c r="M6" s="48"/>
      <c r="O6">
        <v>6</v>
      </c>
      <c r="P6">
        <v>6</v>
      </c>
      <c r="Q6">
        <v>6</v>
      </c>
      <c r="R6">
        <v>6</v>
      </c>
    </row>
    <row r="7" spans="1:18" ht="21" customHeight="1" thickBot="1">
      <c r="A7" s="2"/>
      <c r="B7" s="69" t="s">
        <v>39</v>
      </c>
      <c r="C7" s="70" t="s">
        <v>48</v>
      </c>
      <c r="D7" s="190" t="s">
        <v>38</v>
      </c>
      <c r="E7" s="191"/>
      <c r="F7" s="64"/>
      <c r="G7" s="69" t="s">
        <v>39</v>
      </c>
      <c r="H7" s="70" t="s">
        <v>40</v>
      </c>
      <c r="I7" s="71" t="s">
        <v>38</v>
      </c>
      <c r="J7" s="2"/>
      <c r="K7" s="2"/>
      <c r="L7" s="2"/>
      <c r="M7" s="48"/>
      <c r="O7">
        <v>7</v>
      </c>
      <c r="P7">
        <v>7</v>
      </c>
      <c r="Q7">
        <v>7</v>
      </c>
      <c r="R7">
        <v>7</v>
      </c>
    </row>
    <row r="8" spans="1:18" ht="21" customHeight="1">
      <c r="A8" s="2"/>
      <c r="B8" s="72" t="s">
        <v>41</v>
      </c>
      <c r="C8" s="73">
        <v>76</v>
      </c>
      <c r="D8" s="207">
        <v>24</v>
      </c>
      <c r="E8" s="208"/>
      <c r="F8" s="64"/>
      <c r="G8" s="72" t="s">
        <v>41</v>
      </c>
      <c r="H8" s="73">
        <v>125</v>
      </c>
      <c r="I8" s="74">
        <v>22</v>
      </c>
      <c r="J8" s="2"/>
      <c r="K8" s="2"/>
      <c r="L8" s="2"/>
      <c r="M8" s="48"/>
      <c r="O8">
        <v>8</v>
      </c>
      <c r="P8">
        <v>8</v>
      </c>
      <c r="Q8">
        <v>8</v>
      </c>
      <c r="R8">
        <v>8</v>
      </c>
    </row>
    <row r="9" spans="1:18" ht="21" customHeight="1" thickBot="1">
      <c r="A9" s="2"/>
      <c r="B9" s="75" t="s">
        <v>42</v>
      </c>
      <c r="C9" s="76">
        <v>74</v>
      </c>
      <c r="D9" s="196">
        <v>26</v>
      </c>
      <c r="E9" s="197"/>
      <c r="F9" s="64"/>
      <c r="G9" s="75" t="s">
        <v>42</v>
      </c>
      <c r="H9" s="76">
        <v>124</v>
      </c>
      <c r="I9" s="77">
        <v>15</v>
      </c>
      <c r="J9" s="2"/>
      <c r="K9" s="2"/>
      <c r="L9" s="2"/>
      <c r="M9" s="48"/>
      <c r="O9">
        <v>9</v>
      </c>
      <c r="P9">
        <v>9</v>
      </c>
      <c r="Q9">
        <v>9</v>
      </c>
      <c r="R9">
        <v>9</v>
      </c>
    </row>
    <row r="10" spans="1:18" ht="21" customHeight="1" thickBot="1">
      <c r="A10" s="2"/>
      <c r="B10" s="204" t="s">
        <v>49</v>
      </c>
      <c r="C10" s="205"/>
      <c r="D10" s="205"/>
      <c r="E10" s="206"/>
      <c r="F10" s="64"/>
      <c r="G10" s="215" t="s">
        <v>50</v>
      </c>
      <c r="H10" s="216"/>
      <c r="I10" s="217"/>
      <c r="J10" s="2"/>
      <c r="K10" s="2"/>
      <c r="L10" s="2"/>
      <c r="M10" s="48"/>
      <c r="O10">
        <v>10</v>
      </c>
      <c r="P10">
        <v>10</v>
      </c>
      <c r="Q10">
        <v>10</v>
      </c>
      <c r="R10">
        <v>10</v>
      </c>
    </row>
    <row r="11" spans="1:18" ht="21" customHeight="1">
      <c r="A11" s="2"/>
      <c r="B11" s="69" t="s">
        <v>43</v>
      </c>
      <c r="C11" s="70" t="s">
        <v>40</v>
      </c>
      <c r="D11" s="70" t="s">
        <v>44</v>
      </c>
      <c r="E11" s="71" t="s">
        <v>45</v>
      </c>
      <c r="F11" s="64"/>
      <c r="G11" s="69" t="s">
        <v>43</v>
      </c>
      <c r="H11" s="190" t="s">
        <v>51</v>
      </c>
      <c r="I11" s="191"/>
      <c r="J11" s="2"/>
      <c r="K11" s="2"/>
      <c r="L11" s="2"/>
      <c r="M11" s="48"/>
      <c r="O11">
        <v>11</v>
      </c>
      <c r="P11">
        <v>11</v>
      </c>
      <c r="Q11">
        <v>11</v>
      </c>
      <c r="R11">
        <v>11</v>
      </c>
    </row>
    <row r="12" spans="1:18" ht="21" customHeight="1">
      <c r="A12" s="2"/>
      <c r="B12" s="72" t="s">
        <v>52</v>
      </c>
      <c r="C12" s="60">
        <f>ROUND($C$8*$C$21+$D$8*$C$22+$C$24,0)</f>
        <v>132</v>
      </c>
      <c r="D12" s="168">
        <f>VLOOKUP($C12, '국어 백분위 표'!$B$6:$D$117, 3, FALSE)</f>
        <v>98.016910693049041</v>
      </c>
      <c r="E12" s="61">
        <f>VLOOKUP($C12, '국어 백분위 표'!$B$6:$D$117, 2, FALSE)</f>
        <v>1</v>
      </c>
      <c r="F12" s="64"/>
      <c r="G12" s="72" t="s">
        <v>52</v>
      </c>
      <c r="H12" s="222">
        <f>IF(AND($M$36="불가능", $N$36="불가능"), "가능한 케이스 없음", IF(OR(M36="불가능", N36="불가능"), MIN(M36, N36), IF(M36=N36, M36, M36&amp;" 또는 "&amp;N36)))</f>
        <v>92</v>
      </c>
      <c r="I12" s="223"/>
      <c r="J12" s="2"/>
      <c r="K12" s="2"/>
      <c r="L12" s="2"/>
      <c r="M12" s="48"/>
      <c r="O12">
        <v>12</v>
      </c>
      <c r="P12">
        <v>12</v>
      </c>
      <c r="Q12">
        <v>12</v>
      </c>
      <c r="R12">
        <v>12</v>
      </c>
    </row>
    <row r="13" spans="1:18" ht="21" customHeight="1">
      <c r="A13" s="2"/>
      <c r="B13" s="72" t="s">
        <v>53</v>
      </c>
      <c r="C13" s="60">
        <f>ROUND($C$8*$C$21+$D$8*$C$23+$C$25,0)</f>
        <v>137</v>
      </c>
      <c r="D13" s="168">
        <f>VLOOKUP($C13, '국어 백분위 표'!$B$6:$D$117, 3, FALSE)</f>
        <v>99.834669038116104</v>
      </c>
      <c r="E13" s="61">
        <f>VLOOKUP($C13, '국어 백분위 표'!$B$6:$D$117, 2, FALSE)</f>
        <v>1</v>
      </c>
      <c r="F13" s="64"/>
      <c r="G13" s="72" t="s">
        <v>53</v>
      </c>
      <c r="H13" s="220">
        <f>IF(AND(M37="불가능", N37="불가능"), "가능한 케이스 없음", IF(OR(M37="불가능", N37="불가능"), MIN(M37, N37), IF(M37=N37, M37, M37&amp;" 또는 "&amp;N37)))</f>
        <v>87</v>
      </c>
      <c r="I13" s="221"/>
      <c r="J13" s="2"/>
      <c r="K13" s="2"/>
      <c r="L13" s="2"/>
      <c r="M13" s="48"/>
      <c r="O13">
        <v>13</v>
      </c>
      <c r="P13">
        <v>13</v>
      </c>
      <c r="Q13">
        <v>13</v>
      </c>
      <c r="R13">
        <v>13</v>
      </c>
    </row>
    <row r="14" spans="1:18" ht="21" customHeight="1">
      <c r="A14" s="2"/>
      <c r="B14" s="72" t="s">
        <v>54</v>
      </c>
      <c r="C14" s="60">
        <f>ROUND($C$9*$C$27+$D$9*$C$28+$C$31,0)</f>
        <v>153</v>
      </c>
      <c r="D14" s="168">
        <f>VLOOKUP($C14, '수학 백분위 표'!$B$6:$D$117, 3, FALSE)</f>
        <v>99.873801735978361</v>
      </c>
      <c r="E14" s="61">
        <f>VLOOKUP($C14, '수학 백분위 표'!$B$7:$D$118, 2, FALSE)</f>
        <v>1</v>
      </c>
      <c r="F14" s="64"/>
      <c r="G14" s="72" t="s">
        <v>54</v>
      </c>
      <c r="H14" s="220" t="str">
        <f>IF(AND(M38="불가능", N38="불가능"), "가능한 케이스 없음", IF(OR(M38="불가능", N38="불가능"), MIN(M38, N38), IF(M38=N38, M38, M38&amp;" 또는 "&amp;N38)))</f>
        <v>66 또는 67</v>
      </c>
      <c r="I14" s="221"/>
      <c r="J14" s="2"/>
      <c r="K14" s="2"/>
      <c r="L14" s="2"/>
      <c r="M14" s="48"/>
      <c r="O14">
        <v>14</v>
      </c>
      <c r="P14">
        <v>14</v>
      </c>
      <c r="Q14">
        <v>14</v>
      </c>
      <c r="R14">
        <v>14</v>
      </c>
    </row>
    <row r="15" spans="1:18" ht="21" customHeight="1">
      <c r="A15" s="2"/>
      <c r="B15" s="72" t="s">
        <v>46</v>
      </c>
      <c r="C15" s="60">
        <f>ROUND($C$9*$C$27+$D$9*$C$29+$C$32,0)</f>
        <v>162</v>
      </c>
      <c r="D15" s="168">
        <f>VLOOKUP($C15, '수학 백분위 표'!$B$6:$D$117, 3, FALSE)</f>
        <v>99.992212168840183</v>
      </c>
      <c r="E15" s="61">
        <f>VLOOKUP($C15, '수학 백분위 표'!$B$6:$D$118, 2, FALSE)</f>
        <v>1</v>
      </c>
      <c r="F15" s="64"/>
      <c r="G15" s="72" t="s">
        <v>46</v>
      </c>
      <c r="H15" s="220">
        <f>IF(AND(M39="불가능", N39="불가능"), "가능한 케이스 없음", IF(OR(M39="불가능", N39="불가능"), MIN(M39, N39), IF(M39=N39, M39, M39&amp;" 또는 "&amp;N39)))</f>
        <v>61</v>
      </c>
      <c r="I15" s="221"/>
      <c r="J15" s="2"/>
      <c r="K15" s="2"/>
      <c r="L15" s="2"/>
      <c r="M15" s="48"/>
      <c r="O15">
        <v>15</v>
      </c>
      <c r="P15">
        <v>15</v>
      </c>
      <c r="Q15">
        <v>15</v>
      </c>
      <c r="R15">
        <v>15</v>
      </c>
    </row>
    <row r="16" spans="1:18" ht="21" customHeight="1" thickBot="1">
      <c r="A16" s="2"/>
      <c r="B16" s="75" t="s">
        <v>47</v>
      </c>
      <c r="C16" s="62">
        <f>ROUND($C$9*$C$27+$D$9*$C$30+$C$33,0)</f>
        <v>157</v>
      </c>
      <c r="D16" s="169">
        <f>VLOOKUP($C16, '수학 백분위 표'!$B$6:$D$117, 3, FALSE)</f>
        <v>99.959821871061834</v>
      </c>
      <c r="E16" s="63">
        <f>VLOOKUP($C16, '수학 백분위 표'!$B$6:$D$118, 2, FALSE)</f>
        <v>1</v>
      </c>
      <c r="F16" s="64"/>
      <c r="G16" s="75" t="s">
        <v>47</v>
      </c>
      <c r="H16" s="218">
        <f>IF(AND(M40="불가능", N40="불가능"), "가능한 케이스 없음", IF(OR(M40="불가능", N40="불가능"), MIN(M40, N40), IF(M40=N40, M40, M40&amp;" 또는 "&amp;N40)))</f>
        <v>64</v>
      </c>
      <c r="I16" s="219"/>
      <c r="K16" s="2"/>
      <c r="L16" s="2"/>
      <c r="O16">
        <v>16</v>
      </c>
      <c r="P16">
        <v>16</v>
      </c>
      <c r="Q16">
        <v>16</v>
      </c>
      <c r="R16">
        <v>16</v>
      </c>
    </row>
    <row r="17" spans="1:18">
      <c r="A17" s="2"/>
      <c r="B17" s="57"/>
      <c r="C17" s="57"/>
      <c r="D17" s="57"/>
      <c r="E17" s="58"/>
      <c r="F17" s="2"/>
      <c r="G17" s="58"/>
      <c r="H17" s="58"/>
      <c r="I17" s="58"/>
      <c r="J17" s="2"/>
      <c r="K17" s="2"/>
      <c r="L17" s="2"/>
      <c r="M17" s="48"/>
      <c r="O17">
        <v>17</v>
      </c>
      <c r="P17">
        <v>17</v>
      </c>
      <c r="Q17">
        <v>17</v>
      </c>
      <c r="R17">
        <v>17</v>
      </c>
    </row>
    <row r="18" spans="1:18">
      <c r="A18" s="2"/>
      <c r="B18" s="1"/>
      <c r="C18" s="1"/>
      <c r="D18" s="1"/>
      <c r="E18" s="2"/>
      <c r="F18" s="2"/>
      <c r="G18" s="2"/>
      <c r="H18" s="2"/>
      <c r="I18" s="2"/>
      <c r="J18" s="2"/>
      <c r="K18" s="2"/>
      <c r="L18" s="2"/>
      <c r="M18" s="48"/>
      <c r="O18">
        <v>18</v>
      </c>
      <c r="P18">
        <v>18</v>
      </c>
      <c r="Q18">
        <v>18</v>
      </c>
      <c r="R18">
        <v>18</v>
      </c>
    </row>
    <row r="19" spans="1:18">
      <c r="A19" s="2"/>
      <c r="B19" s="1"/>
      <c r="C19" s="1"/>
      <c r="D19" s="1"/>
      <c r="E19" s="2"/>
      <c r="F19" s="2"/>
      <c r="H19" s="2"/>
      <c r="I19" s="2"/>
      <c r="J19" s="2"/>
      <c r="K19" s="2"/>
      <c r="L19" s="2"/>
      <c r="M19" s="48"/>
      <c r="O19">
        <v>19</v>
      </c>
      <c r="P19">
        <v>19</v>
      </c>
      <c r="Q19">
        <v>19</v>
      </c>
      <c r="R19">
        <v>19</v>
      </c>
    </row>
    <row r="20" spans="1:18" ht="17.5" thickBot="1">
      <c r="A20" s="2"/>
      <c r="B20" s="1"/>
      <c r="C20" s="1"/>
      <c r="D20" s="1"/>
      <c r="E20" s="2"/>
      <c r="F20" s="2"/>
      <c r="G20" s="2"/>
      <c r="H20" s="2"/>
      <c r="I20" s="2"/>
      <c r="J20" s="2"/>
      <c r="K20" s="2"/>
      <c r="L20" s="2"/>
      <c r="M20" s="48"/>
      <c r="O20">
        <v>20</v>
      </c>
      <c r="P20">
        <v>20</v>
      </c>
      <c r="Q20">
        <v>20</v>
      </c>
      <c r="R20">
        <v>20</v>
      </c>
    </row>
    <row r="21" spans="1:18" ht="21" customHeight="1" thickBot="1">
      <c r="A21" s="2"/>
      <c r="B21" s="50" t="s">
        <v>23</v>
      </c>
      <c r="C21" s="51">
        <v>0.90300000000000002</v>
      </c>
      <c r="D21" s="1"/>
      <c r="E21" s="2"/>
      <c r="F21" s="2"/>
      <c r="G21" s="184" t="s">
        <v>33</v>
      </c>
      <c r="H21" s="185"/>
      <c r="I21" s="185"/>
      <c r="J21" s="186"/>
      <c r="K21" s="2"/>
      <c r="L21" s="2"/>
      <c r="M21" s="48"/>
      <c r="O21">
        <v>21</v>
      </c>
      <c r="P21">
        <v>21</v>
      </c>
      <c r="Q21">
        <v>21</v>
      </c>
      <c r="R21">
        <v>21</v>
      </c>
    </row>
    <row r="22" spans="1:18" ht="21" customHeight="1">
      <c r="A22" s="2"/>
      <c r="B22" s="52" t="s">
        <v>9</v>
      </c>
      <c r="C22" s="53">
        <v>0.71399999999999997</v>
      </c>
      <c r="D22" s="1"/>
      <c r="E22" s="2"/>
      <c r="F22" s="2"/>
      <c r="G22" s="23"/>
      <c r="H22" s="24" t="s">
        <v>19</v>
      </c>
      <c r="I22" s="24" t="s">
        <v>21</v>
      </c>
      <c r="J22" s="25" t="s">
        <v>28</v>
      </c>
      <c r="K22" s="2"/>
      <c r="L22" s="2"/>
      <c r="M22" s="48"/>
      <c r="O22">
        <v>22</v>
      </c>
      <c r="P22">
        <v>22</v>
      </c>
      <c r="Q22">
        <v>22</v>
      </c>
      <c r="R22">
        <v>22</v>
      </c>
    </row>
    <row r="23" spans="1:18" ht="21" customHeight="1">
      <c r="A23" s="2"/>
      <c r="B23" s="52" t="s">
        <v>10</v>
      </c>
      <c r="C23" s="53">
        <v>0.78700000000000003</v>
      </c>
      <c r="D23" s="1"/>
      <c r="E23" s="2"/>
      <c r="F23" s="2"/>
      <c r="G23" s="26" t="s">
        <v>5</v>
      </c>
      <c r="H23" s="27">
        <v>176588</v>
      </c>
      <c r="I23" s="27">
        <v>106783</v>
      </c>
      <c r="J23" s="28">
        <f>H23+I23</f>
        <v>283371</v>
      </c>
      <c r="K23" s="29"/>
      <c r="L23" s="29"/>
      <c r="M23" s="48"/>
      <c r="O23">
        <v>23</v>
      </c>
      <c r="P23">
        <v>24</v>
      </c>
      <c r="Q23">
        <v>23</v>
      </c>
      <c r="R23">
        <v>23</v>
      </c>
    </row>
    <row r="24" spans="1:18" ht="21" customHeight="1">
      <c r="A24" s="2"/>
      <c r="B24" s="52" t="s">
        <v>11</v>
      </c>
      <c r="C24" s="53">
        <v>45.8</v>
      </c>
      <c r="D24" s="1"/>
      <c r="E24" s="2"/>
      <c r="F24" s="2"/>
      <c r="G24" s="30" t="s">
        <v>29</v>
      </c>
      <c r="H24" s="31">
        <v>41.15</v>
      </c>
      <c r="I24" s="31">
        <v>51.16</v>
      </c>
      <c r="J24" s="32">
        <f>(H24*$H$23+I24*$I$23)/$J$23</f>
        <v>44.922079111835721</v>
      </c>
      <c r="K24" s="29"/>
      <c r="L24" s="29"/>
      <c r="M24" s="48"/>
      <c r="O24">
        <v>24</v>
      </c>
      <c r="P24" s="37"/>
      <c r="Q24">
        <v>24</v>
      </c>
      <c r="R24">
        <v>24</v>
      </c>
    </row>
    <row r="25" spans="1:18" ht="21" customHeight="1" thickBot="1">
      <c r="A25" s="2"/>
      <c r="B25" s="54" t="s">
        <v>12</v>
      </c>
      <c r="C25" s="55">
        <v>49</v>
      </c>
      <c r="D25" s="1"/>
      <c r="E25" s="2"/>
      <c r="F25" s="2"/>
      <c r="G25" s="30" t="s">
        <v>30</v>
      </c>
      <c r="H25" s="31">
        <f>H26-H24</f>
        <v>17.590000000000003</v>
      </c>
      <c r="I25" s="31">
        <f>I26-I24</f>
        <v>15.52000000000001</v>
      </c>
      <c r="J25" s="32">
        <f t="shared" ref="J25:J26" si="0">(H25*$H$23+I25*$I$23)/$J$23</f>
        <v>16.809959664185826</v>
      </c>
      <c r="K25" s="29"/>
      <c r="L25" s="29"/>
      <c r="M25" s="48"/>
      <c r="O25">
        <v>25</v>
      </c>
      <c r="P25" s="37"/>
      <c r="Q25">
        <v>25</v>
      </c>
      <c r="R25">
        <v>26</v>
      </c>
    </row>
    <row r="26" spans="1:18" ht="21" customHeight="1" thickBot="1">
      <c r="A26" s="2"/>
      <c r="B26" s="56"/>
      <c r="C26" s="56"/>
      <c r="D26" s="1"/>
      <c r="E26" s="2"/>
      <c r="F26" s="33"/>
      <c r="G26" s="34" t="s">
        <v>31</v>
      </c>
      <c r="H26" s="35">
        <v>58.74</v>
      </c>
      <c r="I26" s="35">
        <v>66.680000000000007</v>
      </c>
      <c r="J26" s="36">
        <f t="shared" si="0"/>
        <v>61.732038776021547</v>
      </c>
      <c r="K26" s="33"/>
      <c r="L26" s="33"/>
      <c r="M26" s="48"/>
      <c r="O26">
        <v>26</v>
      </c>
      <c r="Q26">
        <v>26</v>
      </c>
    </row>
    <row r="27" spans="1:18" ht="21" customHeight="1" thickBot="1">
      <c r="A27" s="2"/>
      <c r="B27" s="50" t="s">
        <v>27</v>
      </c>
      <c r="C27" s="51">
        <v>0.89400000000000002</v>
      </c>
      <c r="D27" s="1"/>
      <c r="E27" s="2"/>
      <c r="F27" s="33"/>
      <c r="G27" s="33"/>
      <c r="H27" s="33"/>
      <c r="I27" s="33"/>
      <c r="J27" s="33"/>
      <c r="K27" s="33"/>
      <c r="L27" s="33"/>
      <c r="M27" s="48"/>
      <c r="O27">
        <v>27</v>
      </c>
      <c r="Q27">
        <v>27</v>
      </c>
    </row>
    <row r="28" spans="1:18" ht="21" customHeight="1" thickBot="1">
      <c r="A28" s="2"/>
      <c r="B28" s="52" t="s">
        <v>15</v>
      </c>
      <c r="C28" s="53">
        <v>0.80800000000000005</v>
      </c>
      <c r="D28" s="1"/>
      <c r="E28" s="2"/>
      <c r="F28" s="33"/>
      <c r="G28" s="187" t="s">
        <v>34</v>
      </c>
      <c r="H28" s="188"/>
      <c r="I28" s="188"/>
      <c r="J28" s="188"/>
      <c r="K28" s="189"/>
      <c r="L28" s="2"/>
      <c r="M28" s="48"/>
      <c r="O28">
        <v>28</v>
      </c>
      <c r="Q28">
        <v>28</v>
      </c>
    </row>
    <row r="29" spans="1:18" ht="21" customHeight="1">
      <c r="A29" s="2"/>
      <c r="B29" s="52" t="s">
        <v>16</v>
      </c>
      <c r="C29" s="53">
        <v>1.1970000000000001</v>
      </c>
      <c r="D29" s="1"/>
      <c r="E29" s="2"/>
      <c r="F29" s="33"/>
      <c r="G29" s="38"/>
      <c r="H29" s="39" t="s">
        <v>20</v>
      </c>
      <c r="I29" s="39" t="s">
        <v>35</v>
      </c>
      <c r="J29" s="39" t="s">
        <v>36</v>
      </c>
      <c r="K29" s="40" t="s">
        <v>28</v>
      </c>
      <c r="L29" s="2"/>
      <c r="M29" s="48"/>
      <c r="O29">
        <v>29</v>
      </c>
      <c r="Q29">
        <v>29</v>
      </c>
    </row>
    <row r="30" spans="1:18" ht="21" customHeight="1">
      <c r="A30" s="2"/>
      <c r="B30" s="52" t="s">
        <v>13</v>
      </c>
      <c r="C30" s="53">
        <v>0.98199999999999998</v>
      </c>
      <c r="D30" s="1"/>
      <c r="E30" s="2"/>
      <c r="F30" s="33"/>
      <c r="G30" s="30" t="s">
        <v>5</v>
      </c>
      <c r="H30" s="27">
        <v>145868</v>
      </c>
      <c r="I30" s="27">
        <v>128697</v>
      </c>
      <c r="J30" s="27">
        <v>7927</v>
      </c>
      <c r="K30" s="41">
        <f>H30+I30+J30</f>
        <v>282492</v>
      </c>
      <c r="L30" s="2"/>
      <c r="M30" s="48"/>
      <c r="O30">
        <v>30</v>
      </c>
      <c r="Q30">
        <v>30</v>
      </c>
    </row>
    <row r="31" spans="1:18" ht="21" customHeight="1">
      <c r="A31" s="2"/>
      <c r="B31" s="52" t="s">
        <v>14</v>
      </c>
      <c r="C31" s="53">
        <v>65.8</v>
      </c>
      <c r="D31" s="1"/>
      <c r="E31" s="2"/>
      <c r="F31" s="33"/>
      <c r="G31" s="30" t="s">
        <v>29</v>
      </c>
      <c r="H31" s="31">
        <v>21</v>
      </c>
      <c r="I31" s="31">
        <v>38.72</v>
      </c>
      <c r="J31" s="31">
        <v>23.45</v>
      </c>
      <c r="K31" s="32">
        <f>(H31*$H$30+I31*$I$30+J31*$J$30)/$K$30</f>
        <v>29.141582735086303</v>
      </c>
      <c r="L31" s="2"/>
      <c r="M31" s="48"/>
      <c r="O31">
        <v>31</v>
      </c>
      <c r="Q31">
        <v>31</v>
      </c>
    </row>
    <row r="32" spans="1:18" ht="21" customHeight="1">
      <c r="A32" s="2"/>
      <c r="B32" s="52" t="s">
        <v>17</v>
      </c>
      <c r="C32" s="53">
        <v>64.900000000000006</v>
      </c>
      <c r="D32" s="1"/>
      <c r="E32" s="2"/>
      <c r="F32" s="33"/>
      <c r="G32" s="30" t="s">
        <v>30</v>
      </c>
      <c r="H32" s="31">
        <f>H33-H31</f>
        <v>6.9200000000000017</v>
      </c>
      <c r="I32" s="31">
        <f>I33-I31</f>
        <v>10.07</v>
      </c>
      <c r="J32" s="31">
        <f>J33-J31</f>
        <v>7.1700000000000017</v>
      </c>
      <c r="K32" s="32">
        <f t="shared" ref="K32:K33" si="1">(H32*$H$30+I32*$I$30+J32*$J$30)/$K$30</f>
        <v>8.3620843776106941</v>
      </c>
      <c r="L32" s="2"/>
      <c r="M32" s="48"/>
      <c r="O32">
        <v>32</v>
      </c>
      <c r="Q32">
        <v>32</v>
      </c>
    </row>
    <row r="33" spans="1:17" ht="21" customHeight="1" thickBot="1">
      <c r="A33" s="2"/>
      <c r="B33" s="54" t="s">
        <v>18</v>
      </c>
      <c r="C33" s="55">
        <v>65.099999999999994</v>
      </c>
      <c r="D33" s="1"/>
      <c r="E33" s="2"/>
      <c r="F33" s="33"/>
      <c r="G33" s="34" t="s">
        <v>31</v>
      </c>
      <c r="H33" s="35">
        <v>27.92</v>
      </c>
      <c r="I33" s="35">
        <v>48.79</v>
      </c>
      <c r="J33" s="35">
        <v>30.62</v>
      </c>
      <c r="K33" s="36">
        <f t="shared" si="1"/>
        <v>37.503667112696995</v>
      </c>
      <c r="L33" s="2"/>
      <c r="M33" s="48"/>
      <c r="O33">
        <v>33</v>
      </c>
      <c r="Q33">
        <v>33</v>
      </c>
    </row>
    <row r="34" spans="1:17">
      <c r="A34" s="2"/>
      <c r="B34" s="1"/>
      <c r="C34" s="1"/>
      <c r="D34" s="1"/>
      <c r="E34" s="2"/>
      <c r="F34" s="33"/>
      <c r="G34" s="33"/>
      <c r="H34" s="33"/>
      <c r="I34" s="33"/>
      <c r="J34" s="33"/>
      <c r="K34" s="2"/>
      <c r="L34" s="2"/>
      <c r="M34" s="48"/>
      <c r="O34">
        <v>34</v>
      </c>
      <c r="Q34">
        <v>34</v>
      </c>
    </row>
    <row r="35" spans="1:17">
      <c r="A35" s="2"/>
      <c r="B35" s="1"/>
      <c r="C35" s="1"/>
      <c r="D35" s="1"/>
      <c r="E35" s="2"/>
      <c r="F35" s="33"/>
      <c r="G35" s="33"/>
      <c r="H35" s="33"/>
      <c r="I35" s="33"/>
      <c r="J35" s="33"/>
      <c r="K35" s="2"/>
      <c r="L35" s="2"/>
      <c r="M35" s="48"/>
      <c r="O35">
        <v>35</v>
      </c>
      <c r="Q35">
        <v>35</v>
      </c>
    </row>
    <row r="36" spans="1:17">
      <c r="E36" s="49"/>
      <c r="F36" s="49"/>
      <c r="G36" s="42">
        <f>($H$8-0.5-$I$8*$C$22-$C$24)/$C$21</f>
        <v>69.758582502768547</v>
      </c>
      <c r="H36" s="42">
        <f>($H$8+0.499-$I$8*$C$22-$C$24)/$C$21</f>
        <v>70.864894795127356</v>
      </c>
      <c r="I36" s="43">
        <f>ROUNDUP(G36, 0)</f>
        <v>70</v>
      </c>
      <c r="J36" s="43">
        <f>ROUNDDOWN(H36, 0)</f>
        <v>70</v>
      </c>
      <c r="K36" s="42">
        <f>ROUNDUP(G36, 0)+$I$8</f>
        <v>92</v>
      </c>
      <c r="L36" s="42">
        <f>ROUNDDOWN(H36, 0)+$I$8</f>
        <v>92</v>
      </c>
      <c r="M36" s="42">
        <f>IF(OR($I36&gt;76, $J36&lt;0, AND($I36=75, $J36=75), AND($I36=1, $J36=1), $I36&gt;$J36, K36&gt;100, K36=99, K36=1, K36&lt;0, $I$8&gt;24, $I$8=23, $I$8=1, $I$8&lt;0), "불가능", K36)</f>
        <v>92</v>
      </c>
      <c r="N36" s="42">
        <f>IF(OR($I36&gt;76, $J36&lt;0, AND($I36=75, $J36=75), AND($I36=1, $J36=1), $I36&gt;$J36, L36&gt;100, L36=99, L36=1, L36&lt;0, $I$8&gt;24, $I$8=23, $I$8=1, $I$8&lt;0, H36&lt;0), "불가능", L36)</f>
        <v>92</v>
      </c>
      <c r="O36">
        <v>36</v>
      </c>
      <c r="Q36">
        <v>36</v>
      </c>
    </row>
    <row r="37" spans="1:17">
      <c r="E37" s="49"/>
      <c r="F37" s="49"/>
      <c r="G37" s="42">
        <f>($H$8-0.5-$I$8*$C$23-$C$25)/$C$21</f>
        <v>64.436323366555925</v>
      </c>
      <c r="H37" s="42">
        <f>($H$8+0.499-$I$8*$C$23-$C$25)/$C$21</f>
        <v>65.542635658914733</v>
      </c>
      <c r="I37" s="43">
        <f>ROUNDUP(G37, 0)</f>
        <v>65</v>
      </c>
      <c r="J37" s="43">
        <f>ROUNDDOWN(H37, 0)</f>
        <v>65</v>
      </c>
      <c r="K37" s="42">
        <f>ROUNDUP(G37, 0)+$I$8</f>
        <v>87</v>
      </c>
      <c r="L37" s="42">
        <f>ROUNDDOWN(H37, 0)+$I$8</f>
        <v>87</v>
      </c>
      <c r="M37" s="42">
        <f>IF(OR($I37&gt;76, $J37&lt;0, AND($I37=75, $J37=75), AND($I37=1, $J37=1), $I37&gt;$J37, K37&gt;100, K37=99, K37=1, K37&lt;0, $I$8&gt;24, $I$8=23, $I$8=1, $I$8&lt;0), "불가능", K37)</f>
        <v>87</v>
      </c>
      <c r="N37" s="42">
        <f>IF(OR($I37&gt;76, $J37&lt;0, AND($I37=75, $J37=75), AND($I37=1, $J37=1), $I37&gt;$J37, L37&gt;100, L37=99, L37=1, L37&lt;0, $I$8&gt;24, $I$8=23, $I$8=1, $I$8&lt;0, H37&lt;0), "불가능", L37)</f>
        <v>87</v>
      </c>
      <c r="O37">
        <v>37</v>
      </c>
      <c r="Q37">
        <v>37</v>
      </c>
    </row>
    <row r="38" spans="1:17">
      <c r="E38" s="49"/>
      <c r="F38" s="49"/>
      <c r="G38" s="42">
        <f>($H$9-0.5-$I$9*$C$28-$C$31)/$C$27</f>
        <v>50.98434004474273</v>
      </c>
      <c r="H38" s="42">
        <f>($H$9+0.499-$I$9*$C$28-$C$31)/$C$27</f>
        <v>52.101789709172252</v>
      </c>
      <c r="I38" s="43">
        <f>ROUNDUP(G38, 0)</f>
        <v>51</v>
      </c>
      <c r="J38" s="43">
        <f>ROUNDDOWN(H38, 0)</f>
        <v>52</v>
      </c>
      <c r="K38" s="42">
        <f>ROUNDUP(G38, 0)+$I$9</f>
        <v>66</v>
      </c>
      <c r="L38" s="42">
        <f>ROUNDDOWN(H38, 0)+$I$9</f>
        <v>67</v>
      </c>
      <c r="M38" s="42">
        <f t="shared" ref="M38:M40" si="2">IF(OR($I38&gt;74, $J38&lt;0, AND($I38=73, $J38=73), AND($I38=1, $J38=1), $I38&gt;$J38, K38&gt;100, K38=99, K38=1, K38&lt;0, $I$9&gt;26, $I$9=25, $I$9=1, $I$9&lt;0), "불가능", K38)</f>
        <v>66</v>
      </c>
      <c r="N38" s="42">
        <f>IF(OR($I38&gt;74, $J38&lt;0, AND($I38=73, $J38=73), AND($I38=1, $J38=1), $I38&gt;$J38, L38&gt;100, L38=99, L38=1, L38&lt;0, $I$9&gt;26, $I$9=25, $I$9=1, $I$9&lt;0, H38&lt;0), "불가능", L38)</f>
        <v>67</v>
      </c>
      <c r="O38">
        <v>38</v>
      </c>
      <c r="Q38">
        <v>38</v>
      </c>
    </row>
    <row r="39" spans="1:17">
      <c r="E39" s="49"/>
      <c r="F39" s="49"/>
      <c r="G39" s="42">
        <f>($H$9-0.5-$I$9*$C$29-$C$32)/$C$27</f>
        <v>45.464205816554802</v>
      </c>
      <c r="H39" s="42">
        <f>($H$9+0.499-$I$9*$C$29-$C$32)/$C$27</f>
        <v>46.581655480984331</v>
      </c>
      <c r="I39" s="43">
        <f>ROUNDUP(G39, 0)</f>
        <v>46</v>
      </c>
      <c r="J39" s="43">
        <f>ROUNDDOWN(H39, 0)</f>
        <v>46</v>
      </c>
      <c r="K39" s="42">
        <f>ROUNDUP(G39, 0)+$I$9</f>
        <v>61</v>
      </c>
      <c r="L39" s="42">
        <f>ROUNDDOWN(H39, 0)+$I$9</f>
        <v>61</v>
      </c>
      <c r="M39" s="42">
        <f t="shared" si="2"/>
        <v>61</v>
      </c>
      <c r="N39" s="42">
        <f>IF(OR($I39&gt;74, $J39&lt;0, AND($I39=73, $J39=73), AND($I39=1, $J39=1), $I39&gt;$J39, L39&gt;100, L39=99, L39=1, L39&lt;0, $I$9&gt;26, $I$9=25, $I$9=1, $I$9&lt;0, H39&lt;0), "불가능", L39)</f>
        <v>61</v>
      </c>
      <c r="O39">
        <v>39</v>
      </c>
      <c r="Q39">
        <v>39</v>
      </c>
    </row>
    <row r="40" spans="1:17">
      <c r="E40" s="49"/>
      <c r="F40" s="49"/>
      <c r="G40" s="42">
        <f>($H$9-0.5-$I$9*$C$30-$C$33)/$C$27</f>
        <v>48.847874720357943</v>
      </c>
      <c r="H40" s="42">
        <f>($H$9+0.499-$I$9*$C$30-$C$33)/$C$27</f>
        <v>49.965324384787465</v>
      </c>
      <c r="I40" s="43">
        <f>ROUNDUP(G40, 0)</f>
        <v>49</v>
      </c>
      <c r="J40" s="43">
        <f>ROUNDDOWN(H40, 0)</f>
        <v>49</v>
      </c>
      <c r="K40" s="42">
        <f>ROUNDUP(G40, 0)+$I$9</f>
        <v>64</v>
      </c>
      <c r="L40" s="42">
        <f>ROUNDDOWN(H40, 0)+$I$9</f>
        <v>64</v>
      </c>
      <c r="M40" s="42">
        <f t="shared" si="2"/>
        <v>64</v>
      </c>
      <c r="N40" s="42">
        <f>IF(OR($I40&gt;74, $J40&lt;0, AND($I40=73, $J40=73), AND($I40=1, $J40=1), $I40&gt;$J40, L40&gt;100, L40=99, L40=1, L40&lt;0, $I$9&gt;26, $I$9=25, $I$9=1, $I$9&lt;0, H40&lt;0), "불가능", L40)</f>
        <v>64</v>
      </c>
      <c r="O40">
        <v>40</v>
      </c>
      <c r="Q40">
        <v>40</v>
      </c>
    </row>
    <row r="41" spans="1:17">
      <c r="E41" s="49"/>
      <c r="F41" s="49"/>
      <c r="G41" s="49"/>
      <c r="H41" s="49"/>
      <c r="I41" s="49"/>
      <c r="J41" s="49"/>
      <c r="K41" s="49"/>
      <c r="L41" s="49"/>
      <c r="O41">
        <v>41</v>
      </c>
      <c r="Q41">
        <v>41</v>
      </c>
    </row>
    <row r="42" spans="1:17">
      <c r="E42" s="49"/>
      <c r="F42" s="49"/>
      <c r="G42" s="49"/>
      <c r="H42" s="49"/>
      <c r="I42" s="49"/>
      <c r="J42" s="49"/>
      <c r="K42" s="49"/>
      <c r="L42" s="49"/>
      <c r="O42">
        <v>42</v>
      </c>
      <c r="Q42">
        <v>42</v>
      </c>
    </row>
    <row r="43" spans="1:17">
      <c r="O43">
        <v>43</v>
      </c>
      <c r="Q43">
        <v>43</v>
      </c>
    </row>
    <row r="44" spans="1:17">
      <c r="O44">
        <v>44</v>
      </c>
      <c r="Q44">
        <v>44</v>
      </c>
    </row>
    <row r="45" spans="1:17">
      <c r="O45">
        <v>45</v>
      </c>
      <c r="Q45">
        <v>45</v>
      </c>
    </row>
    <row r="46" spans="1:17">
      <c r="O46">
        <v>46</v>
      </c>
      <c r="Q46">
        <v>46</v>
      </c>
    </row>
    <row r="47" spans="1:17">
      <c r="O47">
        <v>47</v>
      </c>
      <c r="Q47">
        <v>47</v>
      </c>
    </row>
    <row r="48" spans="1:17">
      <c r="O48">
        <v>48</v>
      </c>
      <c r="Q48">
        <v>48</v>
      </c>
    </row>
    <row r="49" spans="15:17">
      <c r="O49">
        <v>49</v>
      </c>
      <c r="Q49">
        <v>49</v>
      </c>
    </row>
    <row r="50" spans="15:17">
      <c r="O50">
        <v>50</v>
      </c>
      <c r="Q50">
        <v>50</v>
      </c>
    </row>
    <row r="51" spans="15:17">
      <c r="O51">
        <v>51</v>
      </c>
      <c r="Q51">
        <v>51</v>
      </c>
    </row>
    <row r="52" spans="15:17">
      <c r="O52">
        <v>52</v>
      </c>
      <c r="Q52">
        <v>52</v>
      </c>
    </row>
    <row r="53" spans="15:17">
      <c r="O53">
        <v>53</v>
      </c>
      <c r="Q53">
        <v>53</v>
      </c>
    </row>
    <row r="54" spans="15:17">
      <c r="O54">
        <v>54</v>
      </c>
      <c r="Q54">
        <v>54</v>
      </c>
    </row>
    <row r="55" spans="15:17">
      <c r="O55">
        <v>55</v>
      </c>
      <c r="Q55">
        <v>55</v>
      </c>
    </row>
    <row r="56" spans="15:17">
      <c r="O56">
        <v>56</v>
      </c>
      <c r="Q56">
        <v>56</v>
      </c>
    </row>
    <row r="57" spans="15:17">
      <c r="O57">
        <v>57</v>
      </c>
      <c r="Q57">
        <v>57</v>
      </c>
    </row>
    <row r="58" spans="15:17">
      <c r="O58">
        <v>58</v>
      </c>
      <c r="Q58">
        <v>58</v>
      </c>
    </row>
    <row r="59" spans="15:17">
      <c r="O59">
        <v>59</v>
      </c>
      <c r="Q59">
        <v>59</v>
      </c>
    </row>
    <row r="60" spans="15:17">
      <c r="O60">
        <v>60</v>
      </c>
      <c r="Q60">
        <v>60</v>
      </c>
    </row>
    <row r="61" spans="15:17">
      <c r="O61">
        <v>61</v>
      </c>
      <c r="Q61">
        <v>61</v>
      </c>
    </row>
    <row r="62" spans="15:17">
      <c r="O62">
        <v>62</v>
      </c>
      <c r="Q62">
        <v>62</v>
      </c>
    </row>
    <row r="63" spans="15:17">
      <c r="O63">
        <v>63</v>
      </c>
      <c r="Q63">
        <v>63</v>
      </c>
    </row>
    <row r="64" spans="15:17">
      <c r="O64">
        <v>64</v>
      </c>
      <c r="Q64">
        <v>64</v>
      </c>
    </row>
    <row r="65" spans="15:19">
      <c r="O65">
        <v>65</v>
      </c>
      <c r="Q65">
        <v>65</v>
      </c>
    </row>
    <row r="66" spans="15:19">
      <c r="O66">
        <v>66</v>
      </c>
      <c r="Q66">
        <v>66</v>
      </c>
    </row>
    <row r="67" spans="15:19">
      <c r="O67">
        <v>67</v>
      </c>
      <c r="Q67">
        <v>67</v>
      </c>
    </row>
    <row r="68" spans="15:19">
      <c r="O68">
        <v>68</v>
      </c>
      <c r="Q68">
        <v>68</v>
      </c>
    </row>
    <row r="69" spans="15:19">
      <c r="O69">
        <v>69</v>
      </c>
      <c r="Q69">
        <v>69</v>
      </c>
    </row>
    <row r="70" spans="15:19">
      <c r="O70">
        <v>70</v>
      </c>
      <c r="Q70">
        <v>70</v>
      </c>
    </row>
    <row r="71" spans="15:19">
      <c r="O71">
        <v>71</v>
      </c>
      <c r="Q71">
        <v>71</v>
      </c>
    </row>
    <row r="72" spans="15:19">
      <c r="O72">
        <v>72</v>
      </c>
      <c r="Q72">
        <v>72</v>
      </c>
    </row>
    <row r="73" spans="15:19">
      <c r="O73">
        <v>73</v>
      </c>
      <c r="Q73">
        <v>74</v>
      </c>
    </row>
    <row r="74" spans="15:19">
      <c r="O74">
        <v>74</v>
      </c>
    </row>
    <row r="75" spans="15:19">
      <c r="O75">
        <v>76</v>
      </c>
    </row>
    <row r="76" spans="15:19" ht="17.5" thickBot="1"/>
    <row r="77" spans="15:19" ht="17.5" thickBot="1">
      <c r="O77" s="184" t="s">
        <v>33</v>
      </c>
      <c r="P77" s="185"/>
      <c r="Q77" s="185"/>
      <c r="R77" s="186"/>
      <c r="S77" s="2"/>
    </row>
    <row r="78" spans="15:19">
      <c r="O78" s="23"/>
      <c r="P78" s="24" t="s">
        <v>19</v>
      </c>
      <c r="Q78" s="24" t="s">
        <v>21</v>
      </c>
      <c r="R78" s="25" t="s">
        <v>28</v>
      </c>
      <c r="S78" s="2"/>
    </row>
    <row r="79" spans="15:19">
      <c r="O79" s="26" t="s">
        <v>32</v>
      </c>
      <c r="P79" s="27">
        <v>189902</v>
      </c>
      <c r="Q79" s="27">
        <v>97048</v>
      </c>
      <c r="R79" s="28">
        <f>P79+Q79</f>
        <v>286950</v>
      </c>
      <c r="S79" s="29"/>
    </row>
    <row r="80" spans="15:19">
      <c r="O80" s="30" t="s">
        <v>29</v>
      </c>
      <c r="P80" s="31">
        <v>42.23</v>
      </c>
      <c r="Q80" s="31">
        <v>51.05</v>
      </c>
      <c r="R80" s="32">
        <f>(P80*$P$79+Q80*$Q$79)/$R$79</f>
        <v>45.212970412963926</v>
      </c>
      <c r="S80" s="29"/>
    </row>
    <row r="81" spans="15:19">
      <c r="O81" s="30" t="s">
        <v>30</v>
      </c>
      <c r="P81" s="31">
        <f>P82-P80</f>
        <v>15.800000000000004</v>
      </c>
      <c r="Q81" s="31">
        <f>Q82-Q80</f>
        <v>16.5</v>
      </c>
      <c r="R81" s="32">
        <f>(P81*$P$79+Q81*$Q$79)/$R$79</f>
        <v>16.03674368356857</v>
      </c>
      <c r="S81" s="29"/>
    </row>
    <row r="82" spans="15:19" ht="17.5" thickBot="1">
      <c r="O82" s="34" t="s">
        <v>31</v>
      </c>
      <c r="P82" s="35">
        <v>58.03</v>
      </c>
      <c r="Q82" s="35">
        <v>67.55</v>
      </c>
      <c r="R82" s="36">
        <f>(P82*$P$79+Q82*$Q$79)/$R$79</f>
        <v>61.2497140965325</v>
      </c>
      <c r="S82" s="33"/>
    </row>
    <row r="83" spans="15:19" ht="17.5" thickBot="1">
      <c r="O83" s="33"/>
      <c r="P83" s="33"/>
      <c r="Q83" s="33"/>
      <c r="R83" s="33"/>
      <c r="S83" s="33"/>
    </row>
    <row r="84" spans="15:19" ht="17.5" thickBot="1">
      <c r="O84" s="187" t="s">
        <v>34</v>
      </c>
      <c r="P84" s="188"/>
      <c r="Q84" s="188"/>
      <c r="R84" s="188"/>
      <c r="S84" s="189"/>
    </row>
    <row r="85" spans="15:19">
      <c r="O85" s="38"/>
      <c r="P85" s="39" t="s">
        <v>20</v>
      </c>
      <c r="Q85" s="39" t="s">
        <v>35</v>
      </c>
      <c r="R85" s="39" t="s">
        <v>36</v>
      </c>
      <c r="S85" s="40" t="s">
        <v>28</v>
      </c>
    </row>
    <row r="86" spans="15:19">
      <c r="O86" s="30" t="s">
        <v>32</v>
      </c>
      <c r="P86" s="27">
        <v>155934</v>
      </c>
      <c r="Q86" s="27">
        <v>117473</v>
      </c>
      <c r="R86" s="27">
        <v>12592</v>
      </c>
      <c r="S86" s="41">
        <f>P86+Q86+R86</f>
        <v>285999</v>
      </c>
    </row>
    <row r="87" spans="15:19">
      <c r="O87" s="30" t="s">
        <v>29</v>
      </c>
      <c r="P87" s="31">
        <v>19.68</v>
      </c>
      <c r="Q87" s="31">
        <v>36.46</v>
      </c>
      <c r="R87" s="31">
        <v>26.75</v>
      </c>
      <c r="S87" s="32">
        <f>(P87*$P$86+Q87*$Q$86+R87*$R$86)/$S$86</f>
        <v>26.883599942657142</v>
      </c>
    </row>
    <row r="88" spans="15:19">
      <c r="O88" s="30" t="s">
        <v>30</v>
      </c>
      <c r="P88" s="31">
        <f>P89-P87</f>
        <v>8.7600000000000016</v>
      </c>
      <c r="Q88" s="31">
        <f>Q89-Q87</f>
        <v>11.269999999999996</v>
      </c>
      <c r="R88" s="31">
        <f>R89-R87</f>
        <v>9.0600000000000023</v>
      </c>
      <c r="S88" s="32">
        <f>(P88*$P$86+Q88*$Q$86+R88*$R$86)/$S$86</f>
        <v>9.8041813782565672</v>
      </c>
    </row>
    <row r="89" spans="15:19" ht="17.5" thickBot="1">
      <c r="O89" s="34" t="s">
        <v>31</v>
      </c>
      <c r="P89" s="35">
        <v>28.44</v>
      </c>
      <c r="Q89" s="35">
        <v>47.73</v>
      </c>
      <c r="R89" s="35">
        <v>35.81</v>
      </c>
      <c r="S89" s="36">
        <f>(P89*$P$86+Q89*$Q$86+R89*$R$86)/$S$86</f>
        <v>36.687781320913707</v>
      </c>
    </row>
  </sheetData>
  <sheetProtection algorithmName="SHA-512" hashValue="FYoEScXhMkwsdwh+cbVMlR1f76xGmZSKBgNJfebhir7H5aZ9rmmn7Gw7d6PlSrqla8yFDJrilWdt5YUhKJegHQ==" saltValue="QkYDgQZT1yDXK28N2znJsg==" spinCount="100000" sheet="1" selectLockedCells="1" autoFilter="0"/>
  <protectedRanges>
    <protectedRange sqref="C8:E9" name="범위1"/>
    <protectedRange sqref="H8:I9" name="범위2"/>
  </protectedRanges>
  <autoFilter ref="B11:B16" xr:uid="{BC7449F0-7DDB-49FB-9703-0B57D4E6D635}"/>
  <mergeCells count="19">
    <mergeCell ref="O77:R77"/>
    <mergeCell ref="O84:S84"/>
    <mergeCell ref="B5:E6"/>
    <mergeCell ref="B10:E10"/>
    <mergeCell ref="D7:E7"/>
    <mergeCell ref="D8:E8"/>
    <mergeCell ref="G5:I6"/>
    <mergeCell ref="G10:I10"/>
    <mergeCell ref="H16:I16"/>
    <mergeCell ref="H15:I15"/>
    <mergeCell ref="H14:I14"/>
    <mergeCell ref="H13:I13"/>
    <mergeCell ref="H12:I12"/>
    <mergeCell ref="G21:J21"/>
    <mergeCell ref="G28:K28"/>
    <mergeCell ref="H11:I11"/>
    <mergeCell ref="C2:E2"/>
    <mergeCell ref="C3:E3"/>
    <mergeCell ref="D9:E9"/>
  </mergeCells>
  <phoneticPr fontId="1" type="noConversion"/>
  <dataValidations xWindow="781" yWindow="600" count="4">
    <dataValidation type="list" allowBlank="1" showErrorMessage="1" errorTitle="입력할 수 없는 값입니다." error="국어 공통과목 원점수의 범위는 다음과 같습니다._x000a_[0 이상 76 이하의 범위에서 1과 75를 제외한 정수]" promptTitle="국어" prompt="ㄹㄹ" sqref="C8" xr:uid="{81FEA36A-2A09-4652-8B75-70295D98BE1A}">
      <formula1>$O$1:$O$75</formula1>
    </dataValidation>
    <dataValidation type="list" allowBlank="1" showInputMessage="1" showErrorMessage="1" errorTitle="입력할 수 없는 값입니다." error="수학 선택과목 원점수의 범위는 다음과 같습니다._x000a_[0 이상 26 이하의 범위에서 1과 25를 제외한 정수]" sqref="D9:E9 I9" xr:uid="{6B2519B0-8C6C-44C9-9ACA-B3A3CF449B06}">
      <formula1>$R$1:$R$25</formula1>
    </dataValidation>
    <dataValidation type="list" allowBlank="1" showInputMessage="1" showErrorMessage="1" errorTitle="입력할 수 없는 값입니다." error="수학 공통과목 원점수의 범위는 다음과 같습니다._x000a_[0 이상 74 이하의 범위에서 1과 73을 제외한 정수]" sqref="C9" xr:uid="{1C862E91-9456-4CD4-84FC-E08AD4503751}">
      <formula1>$Q$1:$Q$73</formula1>
    </dataValidation>
    <dataValidation type="list" allowBlank="1" showInputMessage="1" showErrorMessage="1" errorTitle="입력할 수 없는 값입니다." error="국어 선택과목 원점수의 범위는 다음과 같습니다._x000a_[0 이상 24 이하의 범위에서 1과 23을 제외한 정수]" sqref="D8:E8 I8" xr:uid="{63174EEE-2DED-4E38-B3D4-936614C8B10C}">
      <formula1>$P$1:$P$23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81" yWindow="600" count="2">
        <x14:dataValidation type="list" allowBlank="1" showErrorMessage="1" errorTitle="입력할 수 없는 값입니다." error="2023학년도 대학수학능력시험 6월 모의평가 국어 영역의 표준점수 범위는 다음과 같습니다._x000a_[48 이상 149 이하의 범위에서 49를 제외한 정수]" xr:uid="{BF8CA3A3-B055-4E54-AF96-445AE4D45415}">
          <x14:formula1>
            <xm:f>'인원 입력 기능'!$B$5:$B$105</xm:f>
          </x14:formula1>
          <xm:sqref>H8</xm:sqref>
        </x14:dataValidation>
        <x14:dataValidation type="list" allowBlank="1" showInputMessage="1" showErrorMessage="1" errorTitle="입력할 수 없는 값입니다." error="2023학년도 대학수학능력시험 6월 모의평가 국어 영역의 표준점수 범위는 다음과 같습니다._x000a_[63 이상 147 이하의 정수]" xr:uid="{62D1FBFE-A989-45CA-8B8B-BEE96865A735}">
          <x14:formula1>
            <xm:f>'인원 입력 기능'!$G$5:$G$89</xm:f>
          </x14:formula1>
          <xm:sqref>H9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1599-ED7E-DD48-BC90-9ECDA184EE14}">
  <sheetPr>
    <tabColor rgb="FFFFFF00"/>
  </sheetPr>
  <dimension ref="A1:N140"/>
  <sheetViews>
    <sheetView showGridLines="0" showRuler="0" zoomScale="90" zoomScaleNormal="90" zoomScalePageLayoutView="40" workbookViewId="0">
      <selection activeCell="M1" sqref="M1:N1048576"/>
    </sheetView>
  </sheetViews>
  <sheetFormatPr defaultRowHeight="17"/>
  <cols>
    <col min="1" max="1" width="11.08203125" customWidth="1"/>
    <col min="2" max="2" width="14.08203125" style="68" customWidth="1"/>
    <col min="3" max="4" width="21.25" style="68" customWidth="1"/>
    <col min="5" max="8" width="14.08203125" customWidth="1"/>
    <col min="9" max="9" width="17.08203125" customWidth="1"/>
    <col min="10" max="10" width="18.08203125" customWidth="1"/>
    <col min="11" max="11" width="12.1640625" customWidth="1"/>
    <col min="13" max="14" width="8.6640625" hidden="1" customWidth="1"/>
  </cols>
  <sheetData>
    <row r="1" spans="1:14" ht="17.5" customHeight="1" thickBot="1">
      <c r="A1" s="2"/>
      <c r="B1" s="64"/>
      <c r="C1" s="64"/>
      <c r="D1" s="64"/>
      <c r="E1" s="2"/>
      <c r="F1" s="2"/>
      <c r="G1" s="2"/>
      <c r="H1" s="2"/>
      <c r="I1" s="2"/>
      <c r="J1" s="2"/>
    </row>
    <row r="2" spans="1:14" ht="25" customHeight="1" thickBot="1">
      <c r="A2" s="2"/>
      <c r="B2" s="127" t="s">
        <v>65</v>
      </c>
      <c r="C2" s="224" t="s">
        <v>73</v>
      </c>
      <c r="D2" s="225"/>
      <c r="E2" s="128" t="s">
        <v>6</v>
      </c>
      <c r="F2" s="129" t="s">
        <v>37</v>
      </c>
      <c r="G2" s="130" t="s">
        <v>5</v>
      </c>
      <c r="H2" s="136">
        <f>MAX('인원 입력 기능'!F:F)</f>
        <v>283371</v>
      </c>
      <c r="I2" s="2"/>
      <c r="J2" s="2"/>
    </row>
    <row r="3" spans="1:14" ht="25" customHeight="1" thickBot="1">
      <c r="A3" s="2"/>
      <c r="B3" s="163" t="s">
        <v>71</v>
      </c>
      <c r="C3" s="226" t="s">
        <v>66</v>
      </c>
      <c r="D3" s="227"/>
      <c r="E3" s="132" t="s">
        <v>4</v>
      </c>
      <c r="F3" s="133" t="s">
        <v>22</v>
      </c>
      <c r="G3" s="134"/>
      <c r="H3" s="135"/>
      <c r="J3" s="2"/>
    </row>
    <row r="4" spans="1:14" ht="25" customHeight="1" thickBot="1">
      <c r="A4" s="2"/>
      <c r="B4" s="59"/>
      <c r="C4" s="59"/>
      <c r="D4" s="59"/>
      <c r="E4" s="1"/>
      <c r="F4" s="2"/>
      <c r="G4" s="2"/>
      <c r="H4" s="2"/>
      <c r="I4" s="2"/>
      <c r="J4" s="2"/>
    </row>
    <row r="5" spans="1:14" s="93" customFormat="1" ht="25" customHeight="1" thickBot="1">
      <c r="A5" s="91"/>
      <c r="B5" s="111" t="s">
        <v>62</v>
      </c>
      <c r="C5" s="112" t="s">
        <v>63</v>
      </c>
      <c r="D5" s="113" t="s">
        <v>64</v>
      </c>
      <c r="E5" s="114" t="s">
        <v>3</v>
      </c>
      <c r="F5" s="115" t="s">
        <v>2</v>
      </c>
      <c r="G5" s="115" t="s">
        <v>1</v>
      </c>
      <c r="H5" s="116" t="s">
        <v>0</v>
      </c>
      <c r="I5" s="91"/>
      <c r="J5" s="92"/>
      <c r="K5" s="117"/>
    </row>
    <row r="6" spans="1:14" s="93" customFormat="1" ht="25" customHeight="1">
      <c r="A6" s="91"/>
      <c r="B6" s="102">
        <f>'인원 입력 기능'!B5</f>
        <v>137</v>
      </c>
      <c r="C6" s="103">
        <f t="shared" ref="C6:C69" si="0">IF(ROUND(B6,0)&gt;=$N$6,1,IF(ROUND(B6,0)&gt;=$N$7,2,IF(ROUND(B6,0)&gt;=$N$8,3,IF(ROUND(B6,0)&gt;=$N$9,4,IF(ROUND(B6,0)&gt;=$N$10,5,IF(ROUND(B6,0)&gt;=$N$11,6,IF(ROUND(B6,0)&gt;=$N$12,7,IF(ROUND(B6,0)&gt;=$N$13,8,9))))))))</f>
        <v>1</v>
      </c>
      <c r="D6" s="165">
        <f>100*(1-(0+G6)/2/$H$2)</f>
        <v>99.834669038116104</v>
      </c>
      <c r="E6" s="121">
        <f>'인원 입력 기능'!E5</f>
        <v>937</v>
      </c>
      <c r="F6" s="122">
        <f>E6/$H$2</f>
        <v>3.3066192376778147E-3</v>
      </c>
      <c r="G6" s="123">
        <f>E6</f>
        <v>937</v>
      </c>
      <c r="H6" s="124">
        <f>G6/$H$2</f>
        <v>3.3066192376778147E-3</v>
      </c>
      <c r="I6" s="91"/>
      <c r="J6" s="91"/>
      <c r="K6" s="118"/>
      <c r="M6" s="118">
        <v>1</v>
      </c>
      <c r="N6" s="171">
        <v>130</v>
      </c>
    </row>
    <row r="7" spans="1:14" s="93" customFormat="1" ht="25" customHeight="1">
      <c r="A7" s="91"/>
      <c r="B7" s="104">
        <f>'인원 입력 기능'!B6</f>
        <v>135</v>
      </c>
      <c r="C7" s="94">
        <f t="shared" ref="C7:C15" si="1">IF(ROUND(B7,0)&gt;=$N$6,1,IF(ROUND(B7,0)&gt;=$N$7,2,IF(ROUND(B7,0)&gt;=$N$8,3,IF(ROUND(B7,0)&gt;=$N$9,4,IF(ROUND(B7,0)&gt;=$N$10,5,IF(ROUND(B7,0)&gt;=$N$11,6,IF(ROUND(B7,0)&gt;=$N$12,7,IF(ROUND(B7,0)&gt;=$N$13,8,9))))))))</f>
        <v>1</v>
      </c>
      <c r="D7" s="166">
        <f>100*(1-(G6+G7)/2/$H$2)</f>
        <v>99.395492128693476</v>
      </c>
      <c r="E7" s="106">
        <f>'인원 입력 기능'!E6</f>
        <v>1552</v>
      </c>
      <c r="F7" s="119">
        <f t="shared" ref="F7:F70" si="2">E7/$H$2</f>
        <v>5.4769189507747791E-3</v>
      </c>
      <c r="G7" s="107">
        <f>SUM($E$6:E7)</f>
        <v>2489</v>
      </c>
      <c r="H7" s="120">
        <f t="shared" ref="H7:H70" si="3">G7/$H$2</f>
        <v>8.7835381884525943E-3</v>
      </c>
      <c r="I7" s="91"/>
      <c r="J7" s="91"/>
      <c r="K7" s="118"/>
      <c r="M7" s="118">
        <v>2</v>
      </c>
      <c r="N7" s="171">
        <v>124</v>
      </c>
    </row>
    <row r="8" spans="1:14" s="93" customFormat="1" ht="25" customHeight="1">
      <c r="A8" s="91"/>
      <c r="B8" s="104">
        <f>'인원 입력 기능'!B7</f>
        <v>134</v>
      </c>
      <c r="C8" s="94">
        <f t="shared" si="1"/>
        <v>1</v>
      </c>
      <c r="D8" s="166">
        <f t="shared" ref="D8:D71" si="4">100*(1-(G7+G8)/2/$H$2)</f>
        <v>99.035363534024299</v>
      </c>
      <c r="E8" s="106">
        <f>'인원 입력 기능'!E7</f>
        <v>489</v>
      </c>
      <c r="F8" s="119">
        <f t="shared" si="2"/>
        <v>1.7256529426088062E-3</v>
      </c>
      <c r="G8" s="107">
        <f>SUM($E$6:E8)</f>
        <v>2978</v>
      </c>
      <c r="H8" s="120">
        <f t="shared" si="3"/>
        <v>1.0509191131061401E-2</v>
      </c>
      <c r="I8" s="91"/>
      <c r="J8" s="91"/>
      <c r="K8" s="118"/>
      <c r="M8" s="118">
        <v>3</v>
      </c>
      <c r="N8" s="171">
        <v>117</v>
      </c>
    </row>
    <row r="9" spans="1:14" s="93" customFormat="1" ht="25" customHeight="1">
      <c r="A9" s="91"/>
      <c r="B9" s="104">
        <f>'인원 입력 기능'!B8</f>
        <v>133</v>
      </c>
      <c r="C9" s="94">
        <f t="shared" si="1"/>
        <v>1</v>
      </c>
      <c r="D9" s="166">
        <f t="shared" si="4"/>
        <v>98.639945513125909</v>
      </c>
      <c r="E9" s="106">
        <f>'인원 입력 기능'!E8</f>
        <v>1752</v>
      </c>
      <c r="F9" s="119">
        <f t="shared" si="2"/>
        <v>6.1827074753591582E-3</v>
      </c>
      <c r="G9" s="107">
        <f>SUM($E$6:E9)</f>
        <v>4730</v>
      </c>
      <c r="H9" s="120">
        <f t="shared" si="3"/>
        <v>1.669189860642056E-2</v>
      </c>
      <c r="I9" s="91"/>
      <c r="J9" s="91"/>
      <c r="K9" s="118"/>
      <c r="M9" s="118">
        <v>4</v>
      </c>
      <c r="N9" s="171">
        <v>108</v>
      </c>
    </row>
    <row r="10" spans="1:14" s="93" customFormat="1" ht="25" customHeight="1">
      <c r="A10" s="91"/>
      <c r="B10" s="104">
        <f>'인원 입력 기능'!B9</f>
        <v>132</v>
      </c>
      <c r="C10" s="94">
        <f t="shared" si="1"/>
        <v>1</v>
      </c>
      <c r="D10" s="166">
        <f t="shared" si="4"/>
        <v>98.016910693049041</v>
      </c>
      <c r="E10" s="106">
        <f>'인원 입력 기능'!E9</f>
        <v>1779</v>
      </c>
      <c r="F10" s="119">
        <f t="shared" si="2"/>
        <v>6.2779889261780492E-3</v>
      </c>
      <c r="G10" s="107">
        <f>SUM($E$6:E10)</f>
        <v>6509</v>
      </c>
      <c r="H10" s="120">
        <f t="shared" si="3"/>
        <v>2.2969887532598609E-2</v>
      </c>
      <c r="I10" s="91"/>
      <c r="J10" s="91"/>
      <c r="K10" s="118"/>
      <c r="M10" s="118">
        <v>5</v>
      </c>
      <c r="N10" s="171">
        <v>97</v>
      </c>
    </row>
    <row r="11" spans="1:14" s="93" customFormat="1" ht="25" customHeight="1">
      <c r="A11" s="91"/>
      <c r="B11" s="104">
        <f>'인원 입력 기능'!B10</f>
        <v>131</v>
      </c>
      <c r="C11" s="94">
        <f t="shared" si="1"/>
        <v>1</v>
      </c>
      <c r="D11" s="166">
        <f t="shared" si="4"/>
        <v>97.35505750412004</v>
      </c>
      <c r="E11" s="106">
        <f>'인원 입력 기능'!E10</f>
        <v>1972</v>
      </c>
      <c r="F11" s="119">
        <f t="shared" si="2"/>
        <v>6.9590748524019745E-3</v>
      </c>
      <c r="G11" s="107">
        <f>SUM($E$6:E11)</f>
        <v>8481</v>
      </c>
      <c r="H11" s="120">
        <f t="shared" si="3"/>
        <v>2.9928962385000583E-2</v>
      </c>
      <c r="I11" s="91"/>
      <c r="J11" s="91"/>
      <c r="K11" s="118"/>
      <c r="M11" s="118">
        <v>6</v>
      </c>
      <c r="N11" s="171">
        <v>83</v>
      </c>
    </row>
    <row r="12" spans="1:14" s="93" customFormat="1" ht="25" customHeight="1">
      <c r="A12" s="91"/>
      <c r="B12" s="104">
        <f>'인원 입력 기능'!B11</f>
        <v>130</v>
      </c>
      <c r="C12" s="94">
        <f t="shared" si="1"/>
        <v>1</v>
      </c>
      <c r="D12" s="166">
        <f t="shared" si="4"/>
        <v>96.468057775848621</v>
      </c>
      <c r="E12" s="106">
        <f>'인원 입력 기능'!E11</f>
        <v>3055</v>
      </c>
      <c r="F12" s="119">
        <f t="shared" si="2"/>
        <v>1.0780919713026386E-2</v>
      </c>
      <c r="G12" s="107">
        <f>SUM($E$6:E12)</f>
        <v>11536</v>
      </c>
      <c r="H12" s="120">
        <f t="shared" si="3"/>
        <v>4.0709882098026971E-2</v>
      </c>
      <c r="I12" s="91"/>
      <c r="J12" s="91"/>
      <c r="K12" s="118"/>
      <c r="M12" s="118">
        <v>7</v>
      </c>
      <c r="N12" s="171">
        <v>71</v>
      </c>
    </row>
    <row r="13" spans="1:14" s="93" customFormat="1" ht="25" customHeight="1">
      <c r="A13" s="91"/>
      <c r="B13" s="104">
        <f>'인원 입력 기능'!B12</f>
        <v>129</v>
      </c>
      <c r="C13" s="94">
        <f t="shared" si="1"/>
        <v>2</v>
      </c>
      <c r="D13" s="166">
        <f t="shared" si="4"/>
        <v>95.550179799626633</v>
      </c>
      <c r="E13" s="106">
        <f>'인원 입력 기능'!E12</f>
        <v>2147</v>
      </c>
      <c r="F13" s="119">
        <f t="shared" si="2"/>
        <v>7.5766398114133059E-3</v>
      </c>
      <c r="G13" s="107">
        <f>SUM($E$6:E13)</f>
        <v>13683</v>
      </c>
      <c r="H13" s="120">
        <f t="shared" si="3"/>
        <v>4.8286521909440272E-2</v>
      </c>
      <c r="I13" s="91"/>
      <c r="J13" s="91"/>
      <c r="K13" s="118"/>
      <c r="M13" s="118">
        <v>8</v>
      </c>
      <c r="N13" s="171">
        <v>64</v>
      </c>
    </row>
    <row r="14" spans="1:14" s="93" customFormat="1" ht="25" customHeight="1">
      <c r="A14" s="91"/>
      <c r="B14" s="104">
        <f>'인원 입력 기능'!B13</f>
        <v>128</v>
      </c>
      <c r="C14" s="94">
        <f t="shared" si="1"/>
        <v>2</v>
      </c>
      <c r="D14" s="166">
        <f t="shared" si="4"/>
        <v>94.58148504963458</v>
      </c>
      <c r="E14" s="106">
        <f>'인원 입력 기능'!E13</f>
        <v>3343</v>
      </c>
      <c r="F14" s="119">
        <f t="shared" si="2"/>
        <v>1.1797255188427891E-2</v>
      </c>
      <c r="G14" s="107">
        <f>SUM($E$6:E14)</f>
        <v>17026</v>
      </c>
      <c r="H14" s="120">
        <f t="shared" si="3"/>
        <v>6.0083777097868163E-2</v>
      </c>
      <c r="I14" s="91"/>
      <c r="J14" s="91"/>
      <c r="K14" s="118"/>
      <c r="M14" s="118">
        <v>9</v>
      </c>
      <c r="N14" s="171">
        <v>46</v>
      </c>
    </row>
    <row r="15" spans="1:14" s="93" customFormat="1" ht="25" customHeight="1">
      <c r="A15" s="91"/>
      <c r="B15" s="104">
        <f>'인원 입력 기능'!B14</f>
        <v>127</v>
      </c>
      <c r="C15" s="94">
        <f t="shared" si="1"/>
        <v>2</v>
      </c>
      <c r="D15" s="166">
        <f t="shared" si="4"/>
        <v>93.37635114390676</v>
      </c>
      <c r="E15" s="106">
        <f>'인원 입력 기능'!E14</f>
        <v>3487</v>
      </c>
      <c r="F15" s="119">
        <f t="shared" si="2"/>
        <v>1.2305422926128644E-2</v>
      </c>
      <c r="G15" s="107">
        <f>SUM($E$6:E15)</f>
        <v>20513</v>
      </c>
      <c r="H15" s="120">
        <f t="shared" si="3"/>
        <v>7.2389200023996805E-2</v>
      </c>
      <c r="I15" s="91"/>
      <c r="J15" s="91"/>
      <c r="K15" s="118"/>
    </row>
    <row r="16" spans="1:14" s="93" customFormat="1" ht="25" customHeight="1">
      <c r="A16" s="91"/>
      <c r="B16" s="104">
        <f>'인원 입력 기능'!B15</f>
        <v>126</v>
      </c>
      <c r="C16" s="94">
        <f t="shared" si="0"/>
        <v>2</v>
      </c>
      <c r="D16" s="166">
        <f t="shared" si="4"/>
        <v>92.150043582441384</v>
      </c>
      <c r="E16" s="106">
        <f>'인원 입력 기능'!E15</f>
        <v>3463</v>
      </c>
      <c r="F16" s="119">
        <f t="shared" si="2"/>
        <v>1.2220728303178519E-2</v>
      </c>
      <c r="G16" s="107">
        <f>SUM($E$6:E16)</f>
        <v>23976</v>
      </c>
      <c r="H16" s="120">
        <f t="shared" si="3"/>
        <v>8.4609928327175329E-2</v>
      </c>
      <c r="I16" s="91"/>
      <c r="J16" s="91"/>
      <c r="K16" s="118"/>
    </row>
    <row r="17" spans="1:11" s="93" customFormat="1" ht="25" customHeight="1">
      <c r="A17" s="91"/>
      <c r="B17" s="104">
        <f>'인원 입력 기능'!B16</f>
        <v>125</v>
      </c>
      <c r="C17" s="94">
        <f t="shared" si="0"/>
        <v>2</v>
      </c>
      <c r="D17" s="166">
        <f t="shared" si="4"/>
        <v>90.845040600484879</v>
      </c>
      <c r="E17" s="106">
        <f>'인원 입력 기능'!E16</f>
        <v>3933</v>
      </c>
      <c r="F17" s="119">
        <f t="shared" si="2"/>
        <v>1.3879331335951808E-2</v>
      </c>
      <c r="G17" s="107">
        <f>SUM($E$6:E17)</f>
        <v>27909</v>
      </c>
      <c r="H17" s="120">
        <f t="shared" si="3"/>
        <v>9.8489259663127132E-2</v>
      </c>
      <c r="I17" s="91"/>
      <c r="J17" s="91"/>
      <c r="K17" s="118"/>
    </row>
    <row r="18" spans="1:11" s="93" customFormat="1" ht="25" customHeight="1">
      <c r="A18" s="91"/>
      <c r="B18" s="104">
        <f>'인원 입력 기능'!B17</f>
        <v>124</v>
      </c>
      <c r="C18" s="94">
        <f t="shared" si="0"/>
        <v>2</v>
      </c>
      <c r="D18" s="166">
        <f t="shared" si="4"/>
        <v>89.423582511971929</v>
      </c>
      <c r="E18" s="106">
        <f>'인원 입력 기능'!E17</f>
        <v>4123</v>
      </c>
      <c r="F18" s="119">
        <f t="shared" si="2"/>
        <v>1.4549830434306969E-2</v>
      </c>
      <c r="G18" s="107">
        <f>SUM($E$6:E18)</f>
        <v>32032</v>
      </c>
      <c r="H18" s="120">
        <f t="shared" si="3"/>
        <v>0.11303909009743411</v>
      </c>
      <c r="I18" s="91"/>
      <c r="J18" s="91"/>
      <c r="K18" s="118"/>
    </row>
    <row r="19" spans="1:11" s="93" customFormat="1" ht="25" customHeight="1">
      <c r="A19" s="91"/>
      <c r="B19" s="104">
        <f>'인원 입력 기능'!B18</f>
        <v>123</v>
      </c>
      <c r="C19" s="94">
        <f t="shared" si="0"/>
        <v>3</v>
      </c>
      <c r="D19" s="166">
        <f t="shared" si="4"/>
        <v>87.684166693133733</v>
      </c>
      <c r="E19" s="106">
        <f>'인원 입력 기능'!E18</f>
        <v>5735</v>
      </c>
      <c r="F19" s="119">
        <f t="shared" si="2"/>
        <v>2.0238485942457061E-2</v>
      </c>
      <c r="G19" s="107">
        <f>SUM($E$6:E19)</f>
        <v>37767</v>
      </c>
      <c r="H19" s="120">
        <f t="shared" si="3"/>
        <v>0.13327757603989115</v>
      </c>
      <c r="I19" s="91"/>
      <c r="J19" s="91"/>
      <c r="K19" s="118"/>
    </row>
    <row r="20" spans="1:11" s="93" customFormat="1" ht="25" customHeight="1">
      <c r="A20" s="91"/>
      <c r="B20" s="104">
        <f>'인원 입력 기능'!B19</f>
        <v>122</v>
      </c>
      <c r="C20" s="94">
        <f t="shared" si="0"/>
        <v>3</v>
      </c>
      <c r="D20" s="166">
        <f t="shared" si="4"/>
        <v>85.895522124705764</v>
      </c>
      <c r="E20" s="106">
        <f>'인원 입력 기능'!E19</f>
        <v>4402</v>
      </c>
      <c r="F20" s="119">
        <f t="shared" si="2"/>
        <v>1.5534405426102177E-2</v>
      </c>
      <c r="G20" s="107">
        <f>SUM($E$6:E20)</f>
        <v>42169</v>
      </c>
      <c r="H20" s="120">
        <f t="shared" si="3"/>
        <v>0.14881198146599334</v>
      </c>
      <c r="I20" s="91"/>
      <c r="J20" s="91"/>
      <c r="K20" s="118"/>
    </row>
    <row r="21" spans="1:11" s="93" customFormat="1" ht="25" customHeight="1">
      <c r="A21" s="91"/>
      <c r="B21" s="104">
        <f>'인원 입력 기능'!B20</f>
        <v>121</v>
      </c>
      <c r="C21" s="94">
        <f t="shared" si="0"/>
        <v>3</v>
      </c>
      <c r="D21" s="166">
        <f t="shared" si="4"/>
        <v>84.302028083325382</v>
      </c>
      <c r="E21" s="106">
        <f>'인원 입력 기능'!E20</f>
        <v>4629</v>
      </c>
      <c r="F21" s="119">
        <f t="shared" si="2"/>
        <v>1.6335475401505446E-2</v>
      </c>
      <c r="G21" s="107">
        <f>SUM($E$6:E21)</f>
        <v>46798</v>
      </c>
      <c r="H21" s="120">
        <f t="shared" si="3"/>
        <v>0.16514745686749879</v>
      </c>
      <c r="I21" s="91"/>
      <c r="J21" s="91"/>
      <c r="K21" s="118"/>
    </row>
    <row r="22" spans="1:11" s="93" customFormat="1" ht="25" customHeight="1">
      <c r="A22" s="91"/>
      <c r="B22" s="104">
        <f>'인원 입력 기능'!B21</f>
        <v>120</v>
      </c>
      <c r="C22" s="94">
        <f t="shared" si="0"/>
        <v>3</v>
      </c>
      <c r="D22" s="166">
        <f t="shared" si="4"/>
        <v>82.605841811617992</v>
      </c>
      <c r="E22" s="106">
        <f>'인원 입력 기능'!E21</f>
        <v>4984</v>
      </c>
      <c r="F22" s="119">
        <f t="shared" si="2"/>
        <v>1.7588250032642718E-2</v>
      </c>
      <c r="G22" s="107">
        <f>SUM($E$6:E22)</f>
        <v>51782</v>
      </c>
      <c r="H22" s="120">
        <f t="shared" si="3"/>
        <v>0.18273570690014151</v>
      </c>
      <c r="I22" s="91"/>
      <c r="J22" s="91"/>
      <c r="K22" s="118"/>
    </row>
    <row r="23" spans="1:11" s="93" customFormat="1" ht="25" customHeight="1">
      <c r="A23" s="91"/>
      <c r="B23" s="104">
        <f>'인원 입력 기능'!B22</f>
        <v>119</v>
      </c>
      <c r="C23" s="94">
        <f t="shared" si="0"/>
        <v>3</v>
      </c>
      <c r="D23" s="166">
        <f t="shared" si="4"/>
        <v>80.80043476573114</v>
      </c>
      <c r="E23" s="106">
        <f>'인원 입력 기능'!E22</f>
        <v>5248</v>
      </c>
      <c r="F23" s="119">
        <f t="shared" si="2"/>
        <v>1.8519890885094099E-2</v>
      </c>
      <c r="G23" s="107">
        <f>SUM($E$6:E23)</f>
        <v>57030</v>
      </c>
      <c r="H23" s="120">
        <f t="shared" si="3"/>
        <v>0.20125559778523561</v>
      </c>
      <c r="I23" s="91"/>
      <c r="J23" s="91"/>
      <c r="K23" s="118"/>
    </row>
    <row r="24" spans="1:11" s="93" customFormat="1" ht="25" customHeight="1">
      <c r="A24" s="91"/>
      <c r="B24" s="104">
        <f>'인원 입력 기능'!B23</f>
        <v>118</v>
      </c>
      <c r="C24" s="94">
        <f t="shared" si="0"/>
        <v>3</v>
      </c>
      <c r="D24" s="166">
        <f t="shared" si="4"/>
        <v>78.962737894844565</v>
      </c>
      <c r="E24" s="106">
        <f>'인원 입력 기능'!E23</f>
        <v>5167</v>
      </c>
      <c r="F24" s="119">
        <f t="shared" si="2"/>
        <v>1.8234046532637428E-2</v>
      </c>
      <c r="G24" s="107">
        <f>SUM($E$6:E24)</f>
        <v>62197</v>
      </c>
      <c r="H24" s="120">
        <f t="shared" si="3"/>
        <v>0.21948964431787304</v>
      </c>
      <c r="I24" s="91"/>
      <c r="J24" s="91"/>
      <c r="K24" s="118"/>
    </row>
    <row r="25" spans="1:11" s="93" customFormat="1" ht="25" customHeight="1">
      <c r="A25" s="91"/>
      <c r="B25" s="104">
        <f>'인원 입력 기능'!B24</f>
        <v>117</v>
      </c>
      <c r="C25" s="94">
        <f t="shared" si="0"/>
        <v>3</v>
      </c>
      <c r="D25" s="166">
        <f t="shared" si="4"/>
        <v>77.047051391991417</v>
      </c>
      <c r="E25" s="106">
        <f>'인원 입력 기능'!E24</f>
        <v>5690</v>
      </c>
      <c r="F25" s="119">
        <f t="shared" si="2"/>
        <v>2.0079683524425577E-2</v>
      </c>
      <c r="G25" s="107">
        <f>SUM($E$6:E25)</f>
        <v>67887</v>
      </c>
      <c r="H25" s="120">
        <f t="shared" si="3"/>
        <v>0.23956932784229862</v>
      </c>
      <c r="I25" s="91"/>
      <c r="J25" s="91"/>
      <c r="K25" s="118"/>
    </row>
    <row r="26" spans="1:11" s="93" customFormat="1" ht="25" customHeight="1">
      <c r="A26" s="91"/>
      <c r="B26" s="104">
        <f>'인원 입력 기능'!B25</f>
        <v>116</v>
      </c>
      <c r="C26" s="94">
        <f t="shared" si="0"/>
        <v>4</v>
      </c>
      <c r="D26" s="166">
        <f t="shared" si="4"/>
        <v>75.1024275596303</v>
      </c>
      <c r="E26" s="106">
        <f>'인원 입력 기능'!E25</f>
        <v>5331</v>
      </c>
      <c r="F26" s="119">
        <f t="shared" si="2"/>
        <v>1.8812793122796618E-2</v>
      </c>
      <c r="G26" s="107">
        <f>SUM($E$6:E26)</f>
        <v>73218</v>
      </c>
      <c r="H26" s="120">
        <f t="shared" si="3"/>
        <v>0.25838212096509522</v>
      </c>
      <c r="I26" s="91"/>
      <c r="J26" s="91"/>
      <c r="K26" s="118"/>
    </row>
    <row r="27" spans="1:11" s="93" customFormat="1" ht="25" customHeight="1">
      <c r="A27" s="91"/>
      <c r="B27" s="104">
        <f>'인원 입력 기능'!B26</f>
        <v>115</v>
      </c>
      <c r="C27" s="94">
        <f t="shared" si="0"/>
        <v>4</v>
      </c>
      <c r="D27" s="166">
        <f t="shared" si="4"/>
        <v>73.201739062924574</v>
      </c>
      <c r="E27" s="106">
        <f>'인원 입력 기능'!E26</f>
        <v>5441</v>
      </c>
      <c r="F27" s="119">
        <f t="shared" si="2"/>
        <v>1.9200976811318025E-2</v>
      </c>
      <c r="G27" s="107">
        <f>SUM($E$6:E27)</f>
        <v>78659</v>
      </c>
      <c r="H27" s="120">
        <f t="shared" si="3"/>
        <v>0.27758309777641327</v>
      </c>
      <c r="I27" s="91"/>
      <c r="J27" s="91"/>
      <c r="K27" s="118"/>
    </row>
    <row r="28" spans="1:11" s="93" customFormat="1" ht="25" customHeight="1">
      <c r="A28" s="91"/>
      <c r="B28" s="104">
        <f>'인원 입력 기능'!B27</f>
        <v>114</v>
      </c>
      <c r="C28" s="94">
        <f t="shared" si="0"/>
        <v>4</v>
      </c>
      <c r="D28" s="166">
        <f t="shared" si="4"/>
        <v>71.254644970727426</v>
      </c>
      <c r="E28" s="106">
        <f>'인원 입력 기능'!E27</f>
        <v>5594</v>
      </c>
      <c r="F28" s="119">
        <f t="shared" si="2"/>
        <v>1.9740905032625076E-2</v>
      </c>
      <c r="G28" s="107">
        <f>SUM($E$6:E28)</f>
        <v>84253</v>
      </c>
      <c r="H28" s="120">
        <f t="shared" si="3"/>
        <v>0.29732400280903831</v>
      </c>
      <c r="I28" s="91"/>
      <c r="J28" s="91"/>
      <c r="K28" s="118"/>
    </row>
    <row r="29" spans="1:11" s="93" customFormat="1" ht="25" customHeight="1">
      <c r="A29" s="91"/>
      <c r="B29" s="104">
        <f>'인원 입력 기능'!B28</f>
        <v>113</v>
      </c>
      <c r="C29" s="94">
        <f t="shared" si="0"/>
        <v>4</v>
      </c>
      <c r="D29" s="166">
        <f t="shared" si="4"/>
        <v>69.085756834679628</v>
      </c>
      <c r="E29" s="106">
        <f>'인원 입력 기능'!E28</f>
        <v>6698</v>
      </c>
      <c r="F29" s="119">
        <f t="shared" si="2"/>
        <v>2.3636857688330844E-2</v>
      </c>
      <c r="G29" s="107">
        <f>SUM($E$6:E29)</f>
        <v>90951</v>
      </c>
      <c r="H29" s="120">
        <f t="shared" si="3"/>
        <v>0.32096086049736916</v>
      </c>
      <c r="I29" s="91"/>
      <c r="J29" s="91"/>
      <c r="K29" s="118"/>
    </row>
    <row r="30" spans="1:11" s="93" customFormat="1" ht="25" customHeight="1">
      <c r="A30" s="91"/>
      <c r="B30" s="104">
        <f>'인원 입력 기능'!B29</f>
        <v>112</v>
      </c>
      <c r="C30" s="94">
        <f t="shared" si="0"/>
        <v>4</v>
      </c>
      <c r="D30" s="166">
        <f t="shared" si="4"/>
        <v>66.941041955598848</v>
      </c>
      <c r="E30" s="106">
        <f>'인원 입력 기능'!E29</f>
        <v>5457</v>
      </c>
      <c r="F30" s="119">
        <f t="shared" si="2"/>
        <v>1.9257439893284774E-2</v>
      </c>
      <c r="G30" s="107">
        <f>SUM($E$6:E30)</f>
        <v>96408</v>
      </c>
      <c r="H30" s="120">
        <f t="shared" si="3"/>
        <v>0.34021830039065393</v>
      </c>
      <c r="I30" s="91"/>
      <c r="J30" s="91"/>
      <c r="K30" s="118"/>
    </row>
    <row r="31" spans="1:11" s="93" customFormat="1" ht="25" customHeight="1">
      <c r="A31" s="91"/>
      <c r="B31" s="104">
        <f>'인원 입력 기능'!B30</f>
        <v>111</v>
      </c>
      <c r="C31" s="94">
        <f t="shared" si="0"/>
        <v>4</v>
      </c>
      <c r="D31" s="166">
        <f t="shared" si="4"/>
        <v>65.039118328975093</v>
      </c>
      <c r="E31" s="106">
        <f>'인원 입력 기능'!E30</f>
        <v>5322</v>
      </c>
      <c r="F31" s="119">
        <f t="shared" si="2"/>
        <v>1.8781032639190318E-2</v>
      </c>
      <c r="G31" s="107">
        <f>SUM($E$6:E31)</f>
        <v>101730</v>
      </c>
      <c r="H31" s="120">
        <f t="shared" si="3"/>
        <v>0.35899933302984427</v>
      </c>
      <c r="I31" s="91"/>
      <c r="J31" s="91"/>
      <c r="K31" s="118"/>
    </row>
    <row r="32" spans="1:11" s="93" customFormat="1" ht="25" customHeight="1">
      <c r="A32" s="91"/>
      <c r="B32" s="104">
        <f>'인원 입력 기능'!B31</f>
        <v>110</v>
      </c>
      <c r="C32" s="94">
        <f t="shared" si="0"/>
        <v>4</v>
      </c>
      <c r="D32" s="166">
        <f t="shared" si="4"/>
        <v>63.125019850302252</v>
      </c>
      <c r="E32" s="106">
        <f>'인원 입력 기능'!E31</f>
        <v>5526</v>
      </c>
      <c r="F32" s="119">
        <f t="shared" si="2"/>
        <v>1.9500936934266386E-2</v>
      </c>
      <c r="G32" s="107">
        <f>SUM($E$6:E32)</f>
        <v>107256</v>
      </c>
      <c r="H32" s="120">
        <f t="shared" si="3"/>
        <v>0.37850026996411068</v>
      </c>
      <c r="I32" s="91"/>
      <c r="J32" s="91"/>
      <c r="K32" s="118"/>
    </row>
    <row r="33" spans="1:11" s="93" customFormat="1" ht="25" customHeight="1">
      <c r="A33" s="91"/>
      <c r="B33" s="104">
        <f>'인원 입력 기능'!B32</f>
        <v>109</v>
      </c>
      <c r="C33" s="94">
        <f t="shared" si="0"/>
        <v>4</v>
      </c>
      <c r="D33" s="166">
        <f t="shared" si="4"/>
        <v>61.171220767121547</v>
      </c>
      <c r="E33" s="106">
        <f>'인원 입력 기능'!E32</f>
        <v>5547</v>
      </c>
      <c r="F33" s="119">
        <f t="shared" si="2"/>
        <v>1.9575044729347745E-2</v>
      </c>
      <c r="G33" s="107">
        <f>SUM($E$6:E33)</f>
        <v>112803</v>
      </c>
      <c r="H33" s="120">
        <f t="shared" si="3"/>
        <v>0.39807531469345842</v>
      </c>
      <c r="I33" s="91"/>
      <c r="J33" s="91"/>
      <c r="K33" s="118"/>
    </row>
    <row r="34" spans="1:11" s="93" customFormat="1" ht="25" customHeight="1">
      <c r="A34" s="91"/>
      <c r="B34" s="104">
        <f>'인원 입력 기능'!B33</f>
        <v>108</v>
      </c>
      <c r="C34" s="94">
        <f t="shared" si="0"/>
        <v>4</v>
      </c>
      <c r="D34" s="166">
        <f t="shared" si="4"/>
        <v>59.117729054843295</v>
      </c>
      <c r="E34" s="106">
        <f>'인원 입력 기능'!E33</f>
        <v>6091</v>
      </c>
      <c r="F34" s="119">
        <f t="shared" si="2"/>
        <v>2.1494789516217257E-2</v>
      </c>
      <c r="G34" s="107">
        <f>SUM($E$6:E34)</f>
        <v>118894</v>
      </c>
      <c r="H34" s="120">
        <f t="shared" si="3"/>
        <v>0.41957010420967566</v>
      </c>
      <c r="I34" s="91"/>
      <c r="J34" s="91"/>
      <c r="K34" s="118"/>
    </row>
    <row r="35" spans="1:11" s="93" customFormat="1" ht="25" customHeight="1">
      <c r="A35" s="91"/>
      <c r="B35" s="104">
        <f>'인원 입력 기능'!B34</f>
        <v>107</v>
      </c>
      <c r="C35" s="94">
        <f t="shared" si="0"/>
        <v>5</v>
      </c>
      <c r="D35" s="166">
        <f t="shared" si="4"/>
        <v>57.121229765925243</v>
      </c>
      <c r="E35" s="106">
        <f>'인원 입력 기능'!E34</f>
        <v>5224</v>
      </c>
      <c r="F35" s="119">
        <f t="shared" si="2"/>
        <v>1.8435196262143974E-2</v>
      </c>
      <c r="G35" s="107">
        <f>SUM($E$6:E35)</f>
        <v>124118</v>
      </c>
      <c r="H35" s="120">
        <f t="shared" si="3"/>
        <v>0.43800530047181963</v>
      </c>
      <c r="I35" s="91"/>
      <c r="J35" s="91"/>
      <c r="K35" s="118"/>
    </row>
    <row r="36" spans="1:11" s="93" customFormat="1" ht="25" customHeight="1">
      <c r="A36" s="91"/>
      <c r="B36" s="104">
        <f>'인원 입력 기능'!B35</f>
        <v>106</v>
      </c>
      <c r="C36" s="94">
        <f t="shared" si="0"/>
        <v>5</v>
      </c>
      <c r="D36" s="166">
        <f t="shared" si="4"/>
        <v>55.31035285897287</v>
      </c>
      <c r="E36" s="106">
        <f>'인원 입력 기능'!E35</f>
        <v>5039</v>
      </c>
      <c r="F36" s="119">
        <f t="shared" si="2"/>
        <v>1.7782341876903425E-2</v>
      </c>
      <c r="G36" s="107">
        <f>SUM($E$6:E36)</f>
        <v>129157</v>
      </c>
      <c r="H36" s="120">
        <f t="shared" si="3"/>
        <v>0.45578764234872304</v>
      </c>
      <c r="I36" s="91"/>
      <c r="J36" s="91"/>
      <c r="K36" s="118"/>
    </row>
    <row r="37" spans="1:11" s="93" customFormat="1" ht="25" customHeight="1">
      <c r="A37" s="91"/>
      <c r="B37" s="104">
        <f>'인원 입력 기능'!B36</f>
        <v>105</v>
      </c>
      <c r="C37" s="94">
        <f t="shared" si="0"/>
        <v>5</v>
      </c>
      <c r="D37" s="166">
        <f t="shared" si="4"/>
        <v>53.555939033987258</v>
      </c>
      <c r="E37" s="106">
        <f>'인원 입력 기능'!E36</f>
        <v>4904</v>
      </c>
      <c r="F37" s="119">
        <f t="shared" si="2"/>
        <v>1.7305934622808966E-2</v>
      </c>
      <c r="G37" s="107">
        <f>SUM($E$6:E37)</f>
        <v>134061</v>
      </c>
      <c r="H37" s="120">
        <f t="shared" si="3"/>
        <v>0.47309357697153204</v>
      </c>
      <c r="I37" s="91"/>
      <c r="J37" s="91"/>
      <c r="K37" s="118"/>
    </row>
    <row r="38" spans="1:11" s="93" customFormat="1" ht="25" customHeight="1">
      <c r="A38" s="91"/>
      <c r="B38" s="104">
        <f>'인원 입력 기능'!B37</f>
        <v>104</v>
      </c>
      <c r="C38" s="94">
        <f t="shared" si="0"/>
        <v>5</v>
      </c>
      <c r="D38" s="166">
        <f t="shared" si="4"/>
        <v>51.763765522936353</v>
      </c>
      <c r="E38" s="106">
        <f>'인원 입력 기능'!E37</f>
        <v>5253</v>
      </c>
      <c r="F38" s="119">
        <f t="shared" si="2"/>
        <v>1.8537535598208709E-2</v>
      </c>
      <c r="G38" s="107">
        <f>SUM($E$6:E38)</f>
        <v>139314</v>
      </c>
      <c r="H38" s="120">
        <f t="shared" si="3"/>
        <v>0.49163111256974074</v>
      </c>
      <c r="I38" s="91"/>
      <c r="J38" s="91"/>
      <c r="K38" s="118"/>
    </row>
    <row r="39" spans="1:11" s="93" customFormat="1" ht="25" customHeight="1">
      <c r="A39" s="91"/>
      <c r="B39" s="104">
        <f>'인원 입력 기능'!B38</f>
        <v>103</v>
      </c>
      <c r="C39" s="94">
        <f t="shared" si="0"/>
        <v>5</v>
      </c>
      <c r="D39" s="166">
        <f t="shared" si="4"/>
        <v>49.850902174181556</v>
      </c>
      <c r="E39" s="106">
        <f>'인원 입력 기능'!E38</f>
        <v>5588</v>
      </c>
      <c r="F39" s="119">
        <f t="shared" si="2"/>
        <v>1.9719731376887543E-2</v>
      </c>
      <c r="G39" s="107">
        <f>SUM($E$6:E39)</f>
        <v>144902</v>
      </c>
      <c r="H39" s="120">
        <f t="shared" si="3"/>
        <v>0.51135084394662822</v>
      </c>
      <c r="I39" s="91"/>
      <c r="J39" s="91"/>
      <c r="K39" s="118"/>
    </row>
    <row r="40" spans="1:11" s="93" customFormat="1" ht="25" customHeight="1">
      <c r="A40" s="91"/>
      <c r="B40" s="104">
        <f>'인원 입력 기능'!B39</f>
        <v>102</v>
      </c>
      <c r="C40" s="94">
        <f t="shared" si="0"/>
        <v>5</v>
      </c>
      <c r="D40" s="166">
        <f t="shared" si="4"/>
        <v>48.01744003444248</v>
      </c>
      <c r="E40" s="106">
        <f>'인원 입력 기능'!E39</f>
        <v>4803</v>
      </c>
      <c r="F40" s="119">
        <f t="shared" si="2"/>
        <v>1.6949511417893855E-2</v>
      </c>
      <c r="G40" s="107">
        <f>SUM($E$6:E40)</f>
        <v>149705</v>
      </c>
      <c r="H40" s="120">
        <f t="shared" si="3"/>
        <v>0.52830035536452213</v>
      </c>
      <c r="I40" s="91"/>
      <c r="J40" s="91"/>
      <c r="K40" s="118"/>
    </row>
    <row r="41" spans="1:11" s="93" customFormat="1" ht="25" customHeight="1">
      <c r="A41" s="91"/>
      <c r="B41" s="104">
        <f>'인원 입력 기능'!B40</f>
        <v>101</v>
      </c>
      <c r="C41" s="94">
        <f t="shared" si="0"/>
        <v>5</v>
      </c>
      <c r="D41" s="166">
        <f t="shared" si="4"/>
        <v>46.352837799210221</v>
      </c>
      <c r="E41" s="106">
        <f>'인원 입력 기능'!E40</f>
        <v>4631</v>
      </c>
      <c r="F41" s="119">
        <f t="shared" si="2"/>
        <v>1.6342533286751292E-2</v>
      </c>
      <c r="G41" s="107">
        <f>SUM($E$6:E41)</f>
        <v>154336</v>
      </c>
      <c r="H41" s="120">
        <f t="shared" si="3"/>
        <v>0.54464288865127342</v>
      </c>
      <c r="I41" s="91"/>
      <c r="J41" s="91"/>
      <c r="K41" s="118"/>
    </row>
    <row r="42" spans="1:11" s="93" customFormat="1" ht="25" customHeight="1">
      <c r="A42" s="91"/>
      <c r="B42" s="104">
        <f>'인원 입력 기능'!B41</f>
        <v>100</v>
      </c>
      <c r="C42" s="94">
        <f t="shared" si="0"/>
        <v>5</v>
      </c>
      <c r="D42" s="166">
        <f t="shared" si="4"/>
        <v>44.697057920535265</v>
      </c>
      <c r="E42" s="106">
        <f>'인원 입력 기능'!E41</f>
        <v>4753</v>
      </c>
      <c r="F42" s="119">
        <f t="shared" si="2"/>
        <v>1.6773064286747762E-2</v>
      </c>
      <c r="G42" s="107">
        <f>SUM($E$6:E42)</f>
        <v>159089</v>
      </c>
      <c r="H42" s="120">
        <f t="shared" si="3"/>
        <v>0.56141595293802116</v>
      </c>
      <c r="I42" s="91"/>
      <c r="J42" s="91"/>
      <c r="K42" s="118"/>
    </row>
    <row r="43" spans="1:11" s="93" customFormat="1" ht="25" customHeight="1">
      <c r="A43" s="91"/>
      <c r="B43" s="104">
        <f>'인원 입력 기능'!B42</f>
        <v>99</v>
      </c>
      <c r="C43" s="94">
        <f t="shared" si="0"/>
        <v>5</v>
      </c>
      <c r="D43" s="166">
        <f t="shared" si="4"/>
        <v>43.078684833663296</v>
      </c>
      <c r="E43" s="106">
        <f>'인원 입력 기능'!E42</f>
        <v>4419</v>
      </c>
      <c r="F43" s="119">
        <f t="shared" si="2"/>
        <v>1.559439745069185E-2</v>
      </c>
      <c r="G43" s="107">
        <f>SUM($E$6:E43)</f>
        <v>163508</v>
      </c>
      <c r="H43" s="120">
        <f t="shared" si="3"/>
        <v>0.57701035038871307</v>
      </c>
      <c r="I43" s="91"/>
      <c r="J43" s="91"/>
      <c r="K43" s="118"/>
    </row>
    <row r="44" spans="1:11" s="93" customFormat="1" ht="25" customHeight="1">
      <c r="A44" s="91"/>
      <c r="B44" s="104">
        <f>'인원 입력 기능'!B43</f>
        <v>98</v>
      </c>
      <c r="C44" s="94">
        <f t="shared" si="0"/>
        <v>5</v>
      </c>
      <c r="D44" s="166">
        <f t="shared" si="4"/>
        <v>41.489601970561566</v>
      </c>
      <c r="E44" s="106">
        <f>'인원 입력 기능'!E43</f>
        <v>4587</v>
      </c>
      <c r="F44" s="119">
        <f t="shared" si="2"/>
        <v>1.6187259811342728E-2</v>
      </c>
      <c r="G44" s="107">
        <f>SUM($E$6:E44)</f>
        <v>168095</v>
      </c>
      <c r="H44" s="120">
        <f t="shared" si="3"/>
        <v>0.59319761020005579</v>
      </c>
      <c r="I44" s="91"/>
      <c r="J44" s="91"/>
      <c r="K44" s="118"/>
    </row>
    <row r="45" spans="1:11" s="93" customFormat="1" ht="25" customHeight="1">
      <c r="A45" s="91"/>
      <c r="B45" s="104">
        <f>'인원 입력 기능'!B44</f>
        <v>97</v>
      </c>
      <c r="C45" s="94">
        <f t="shared" si="0"/>
        <v>5</v>
      </c>
      <c r="D45" s="166">
        <f t="shared" si="4"/>
        <v>39.945513125902089</v>
      </c>
      <c r="E45" s="106">
        <f>'인원 입력 기능'!E44</f>
        <v>4164</v>
      </c>
      <c r="F45" s="119">
        <f t="shared" si="2"/>
        <v>1.4694517081846766E-2</v>
      </c>
      <c r="G45" s="107">
        <f>SUM($E$6:E45)</f>
        <v>172259</v>
      </c>
      <c r="H45" s="120">
        <f t="shared" si="3"/>
        <v>0.60789212728190256</v>
      </c>
      <c r="I45" s="91"/>
      <c r="J45" s="91"/>
      <c r="K45" s="118"/>
    </row>
    <row r="46" spans="1:11" s="93" customFormat="1" ht="25" customHeight="1">
      <c r="A46" s="91"/>
      <c r="B46" s="104">
        <f>'인원 입력 기능'!B45</f>
        <v>96</v>
      </c>
      <c r="C46" s="94">
        <f t="shared" si="0"/>
        <v>6</v>
      </c>
      <c r="D46" s="166">
        <f t="shared" si="4"/>
        <v>38.534465418126764</v>
      </c>
      <c r="E46" s="106">
        <f>'인원 입력 기능'!E45</f>
        <v>3833</v>
      </c>
      <c r="F46" s="119">
        <f t="shared" si="2"/>
        <v>1.3526437073659619E-2</v>
      </c>
      <c r="G46" s="107">
        <f>SUM($E$6:E46)</f>
        <v>176092</v>
      </c>
      <c r="H46" s="120">
        <f t="shared" si="3"/>
        <v>0.6214185643555622</v>
      </c>
      <c r="I46" s="91"/>
      <c r="J46" s="91"/>
      <c r="K46" s="118"/>
    </row>
    <row r="47" spans="1:11" s="93" customFormat="1" ht="25" customHeight="1">
      <c r="A47" s="91"/>
      <c r="B47" s="104">
        <f>'인원 입력 기능'!B46</f>
        <v>95</v>
      </c>
      <c r="C47" s="94">
        <f t="shared" si="0"/>
        <v>6</v>
      </c>
      <c r="D47" s="166">
        <f t="shared" si="4"/>
        <v>37.12271192182687</v>
      </c>
      <c r="E47" s="106">
        <f>'인원 입력 기능'!E46</f>
        <v>4168</v>
      </c>
      <c r="F47" s="119">
        <f t="shared" si="2"/>
        <v>1.4708632852338454E-2</v>
      </c>
      <c r="G47" s="107">
        <f>SUM($E$6:E47)</f>
        <v>180260</v>
      </c>
      <c r="H47" s="120">
        <f t="shared" si="3"/>
        <v>0.63612719720790056</v>
      </c>
      <c r="I47" s="91"/>
      <c r="J47" s="91"/>
      <c r="K47" s="118"/>
    </row>
    <row r="48" spans="1:11" s="93" customFormat="1" ht="25" customHeight="1">
      <c r="A48" s="91"/>
      <c r="B48" s="104">
        <f>'인원 입력 기능'!B47</f>
        <v>94</v>
      </c>
      <c r="C48" s="94">
        <f t="shared" si="0"/>
        <v>6</v>
      </c>
      <c r="D48" s="166">
        <f t="shared" si="4"/>
        <v>35.690667005445157</v>
      </c>
      <c r="E48" s="106">
        <f>'인원 입력 기능'!E47</f>
        <v>3948</v>
      </c>
      <c r="F48" s="119">
        <f t="shared" si="2"/>
        <v>1.3932265475295637E-2</v>
      </c>
      <c r="G48" s="107">
        <f>SUM($E$6:E48)</f>
        <v>184208</v>
      </c>
      <c r="H48" s="120">
        <f t="shared" si="3"/>
        <v>0.65005946268319625</v>
      </c>
      <c r="I48" s="91"/>
      <c r="J48" s="91"/>
      <c r="K48" s="118"/>
    </row>
    <row r="49" spans="1:11" s="93" customFormat="1" ht="25" customHeight="1">
      <c r="A49" s="91"/>
      <c r="B49" s="104">
        <f>'인원 입력 기능'!B48</f>
        <v>93</v>
      </c>
      <c r="C49" s="94">
        <f t="shared" si="0"/>
        <v>6</v>
      </c>
      <c r="D49" s="166">
        <f t="shared" si="4"/>
        <v>34.33220054275138</v>
      </c>
      <c r="E49" s="106">
        <f>'인원 입력 기능'!E48</f>
        <v>3751</v>
      </c>
      <c r="F49" s="119">
        <f t="shared" si="2"/>
        <v>1.3237063778580024E-2</v>
      </c>
      <c r="G49" s="107">
        <f>SUM($E$6:E49)</f>
        <v>187959</v>
      </c>
      <c r="H49" s="120">
        <f t="shared" si="3"/>
        <v>0.66329652646177628</v>
      </c>
      <c r="I49" s="91"/>
      <c r="K49" s="118"/>
    </row>
    <row r="50" spans="1:11" s="93" customFormat="1" ht="25" customHeight="1">
      <c r="A50" s="91"/>
      <c r="B50" s="104">
        <f>'인원 입력 기능'!B49</f>
        <v>92</v>
      </c>
      <c r="C50" s="94">
        <f t="shared" si="0"/>
        <v>6</v>
      </c>
      <c r="D50" s="166">
        <f t="shared" si="4"/>
        <v>33.058075808745421</v>
      </c>
      <c r="E50" s="106">
        <f>'인원 입력 기능'!E49</f>
        <v>3470</v>
      </c>
      <c r="F50" s="119">
        <f t="shared" si="2"/>
        <v>1.2245430901538972E-2</v>
      </c>
      <c r="G50" s="107">
        <f>SUM($E$6:E50)</f>
        <v>191429</v>
      </c>
      <c r="H50" s="120">
        <f t="shared" si="3"/>
        <v>0.67554195736331524</v>
      </c>
      <c r="I50" s="91"/>
      <c r="J50" s="91"/>
      <c r="K50" s="118"/>
    </row>
    <row r="51" spans="1:11" s="93" customFormat="1" ht="25" customHeight="1">
      <c r="A51" s="91"/>
      <c r="B51" s="104">
        <f>'인원 입력 기능'!B50</f>
        <v>91</v>
      </c>
      <c r="C51" s="94">
        <f t="shared" si="0"/>
        <v>6</v>
      </c>
      <c r="D51" s="166">
        <f t="shared" si="4"/>
        <v>31.817652476788382</v>
      </c>
      <c r="E51" s="106">
        <f>'인원 입력 기능'!E50</f>
        <v>3560</v>
      </c>
      <c r="F51" s="119">
        <f t="shared" si="2"/>
        <v>1.2563035737601942E-2</v>
      </c>
      <c r="G51" s="107">
        <f>SUM($E$6:E51)</f>
        <v>194989</v>
      </c>
      <c r="H51" s="120">
        <f t="shared" si="3"/>
        <v>0.68810499310091722</v>
      </c>
      <c r="I51" s="91"/>
      <c r="J51" s="91"/>
      <c r="K51" s="118"/>
    </row>
    <row r="52" spans="1:11" s="93" customFormat="1" ht="25" customHeight="1">
      <c r="A52" s="91"/>
      <c r="B52" s="104">
        <f>'인원 입력 기능'!B51</f>
        <v>90</v>
      </c>
      <c r="C52" s="94">
        <f t="shared" si="0"/>
        <v>6</v>
      </c>
      <c r="D52" s="166">
        <f t="shared" si="4"/>
        <v>30.594697410814796</v>
      </c>
      <c r="E52" s="106">
        <f>'인원 입력 기능'!E51</f>
        <v>3371</v>
      </c>
      <c r="F52" s="119">
        <f t="shared" si="2"/>
        <v>1.1896065581869704E-2</v>
      </c>
      <c r="G52" s="107">
        <f>SUM($E$6:E52)</f>
        <v>198360</v>
      </c>
      <c r="H52" s="120">
        <f t="shared" si="3"/>
        <v>0.70000105868278684</v>
      </c>
      <c r="I52" s="91"/>
      <c r="J52" s="91"/>
      <c r="K52" s="118"/>
    </row>
    <row r="53" spans="1:11" s="93" customFormat="1" ht="25" customHeight="1">
      <c r="A53" s="91"/>
      <c r="B53" s="104">
        <f>'인원 입력 기능'!B52</f>
        <v>89</v>
      </c>
      <c r="C53" s="94">
        <f t="shared" si="0"/>
        <v>6</v>
      </c>
      <c r="D53" s="166">
        <f t="shared" si="4"/>
        <v>29.395562707545942</v>
      </c>
      <c r="E53" s="106">
        <f>'인원 입력 기능'!E52</f>
        <v>3425</v>
      </c>
      <c r="F53" s="119">
        <f t="shared" si="2"/>
        <v>1.2086628483507486E-2</v>
      </c>
      <c r="G53" s="107">
        <f>SUM($E$6:E53)</f>
        <v>201785</v>
      </c>
      <c r="H53" s="120">
        <f t="shared" si="3"/>
        <v>0.71208768716629434</v>
      </c>
      <c r="I53" s="91"/>
      <c r="J53" s="91"/>
      <c r="K53" s="118"/>
    </row>
    <row r="54" spans="1:11" s="93" customFormat="1" ht="25" customHeight="1">
      <c r="A54" s="91"/>
      <c r="B54" s="104">
        <f>'인원 입력 기능'!B53</f>
        <v>88</v>
      </c>
      <c r="C54" s="94">
        <f t="shared" si="0"/>
        <v>6</v>
      </c>
      <c r="D54" s="166">
        <f t="shared" si="4"/>
        <v>28.252891086243825</v>
      </c>
      <c r="E54" s="106">
        <f>'인원 입력 기능'!E53</f>
        <v>3051</v>
      </c>
      <c r="F54" s="119">
        <f t="shared" si="2"/>
        <v>1.0766803942534698E-2</v>
      </c>
      <c r="G54" s="107">
        <f>SUM($E$6:E54)</f>
        <v>204836</v>
      </c>
      <c r="H54" s="120">
        <f t="shared" si="3"/>
        <v>0.72285449110882904</v>
      </c>
      <c r="I54" s="91"/>
      <c r="J54" s="91"/>
      <c r="K54" s="118"/>
    </row>
    <row r="55" spans="1:11" s="93" customFormat="1" ht="25" customHeight="1">
      <c r="A55" s="91"/>
      <c r="B55" s="104">
        <f>'인원 입력 기능'!B54</f>
        <v>87</v>
      </c>
      <c r="C55" s="94">
        <f t="shared" si="0"/>
        <v>6</v>
      </c>
      <c r="D55" s="166">
        <f t="shared" si="4"/>
        <v>27.21220590674416</v>
      </c>
      <c r="E55" s="106">
        <f>'인원 입력 기능'!E54</f>
        <v>2847</v>
      </c>
      <c r="F55" s="119">
        <f t="shared" si="2"/>
        <v>1.0046899647458632E-2</v>
      </c>
      <c r="G55" s="107">
        <f>SUM($E$6:E55)</f>
        <v>207683</v>
      </c>
      <c r="H55" s="120">
        <f t="shared" si="3"/>
        <v>0.73290139075628769</v>
      </c>
      <c r="I55" s="91"/>
      <c r="J55" s="91"/>
      <c r="K55" s="118"/>
    </row>
    <row r="56" spans="1:11" s="93" customFormat="1" ht="25" customHeight="1">
      <c r="A56" s="91"/>
      <c r="B56" s="104">
        <f>'인원 입력 기능'!B55</f>
        <v>86</v>
      </c>
      <c r="C56" s="94">
        <f t="shared" si="0"/>
        <v>6</v>
      </c>
      <c r="D56" s="166">
        <f t="shared" si="4"/>
        <v>26.199928715359022</v>
      </c>
      <c r="E56" s="106">
        <f>'인원 입력 기능'!E55</f>
        <v>2890</v>
      </c>
      <c r="F56" s="119">
        <f t="shared" si="2"/>
        <v>1.0198644180244274E-2</v>
      </c>
      <c r="G56" s="107">
        <f>SUM($E$6:E56)</f>
        <v>210573</v>
      </c>
      <c r="H56" s="120">
        <f t="shared" si="3"/>
        <v>0.74310003493653198</v>
      </c>
      <c r="I56" s="91"/>
      <c r="J56" s="91"/>
      <c r="K56" s="118"/>
    </row>
    <row r="57" spans="1:11" s="93" customFormat="1" ht="25" customHeight="1">
      <c r="A57" s="91"/>
      <c r="B57" s="104">
        <f>'인원 입력 기능'!B56</f>
        <v>85</v>
      </c>
      <c r="C57" s="94">
        <f t="shared" si="0"/>
        <v>6</v>
      </c>
      <c r="D57" s="166">
        <f t="shared" si="4"/>
        <v>25.152891439138092</v>
      </c>
      <c r="E57" s="106">
        <f>'인원 입력 기능'!E56</f>
        <v>3044</v>
      </c>
      <c r="F57" s="119">
        <f t="shared" si="2"/>
        <v>1.0742101344174245E-2</v>
      </c>
      <c r="G57" s="107">
        <f>SUM($E$6:E57)</f>
        <v>213617</v>
      </c>
      <c r="H57" s="120">
        <f t="shared" si="3"/>
        <v>0.75384213628070618</v>
      </c>
      <c r="I57" s="91"/>
      <c r="J57" s="91"/>
      <c r="K57" s="118"/>
    </row>
    <row r="58" spans="1:11" s="93" customFormat="1" ht="25" customHeight="1">
      <c r="A58" s="91"/>
      <c r="B58" s="104">
        <f>'인원 입력 기능'!B57</f>
        <v>84</v>
      </c>
      <c r="C58" s="94">
        <f t="shared" si="0"/>
        <v>6</v>
      </c>
      <c r="D58" s="166">
        <f t="shared" si="4"/>
        <v>24.111676918244985</v>
      </c>
      <c r="E58" s="106">
        <f>'인원 입력 기능'!E57</f>
        <v>2857</v>
      </c>
      <c r="F58" s="119">
        <f t="shared" si="2"/>
        <v>1.0082189073687851E-2</v>
      </c>
      <c r="G58" s="107">
        <f>SUM($E$6:E58)</f>
        <v>216474</v>
      </c>
      <c r="H58" s="120">
        <f t="shared" si="3"/>
        <v>0.76392432535439403</v>
      </c>
      <c r="I58" s="91"/>
      <c r="J58" s="91"/>
      <c r="K58" s="118"/>
    </row>
    <row r="59" spans="1:11" s="93" customFormat="1" ht="25" customHeight="1">
      <c r="A59" s="91"/>
      <c r="B59" s="104">
        <f>'인원 입력 기능'!B58</f>
        <v>83</v>
      </c>
      <c r="C59" s="94">
        <f t="shared" si="0"/>
        <v>6</v>
      </c>
      <c r="D59" s="166">
        <f t="shared" si="4"/>
        <v>23.141747038334902</v>
      </c>
      <c r="E59" s="106">
        <f>'인원 입력 기능'!E58</f>
        <v>2640</v>
      </c>
      <c r="F59" s="119">
        <f t="shared" si="2"/>
        <v>9.3164085245138004E-3</v>
      </c>
      <c r="G59" s="107">
        <f>SUM($E$6:E59)</f>
        <v>219114</v>
      </c>
      <c r="H59" s="120">
        <f t="shared" si="3"/>
        <v>0.7732407338789079</v>
      </c>
      <c r="I59" s="91"/>
      <c r="J59" s="91"/>
      <c r="K59" s="118"/>
    </row>
    <row r="60" spans="1:11" s="93" customFormat="1" ht="25" customHeight="1">
      <c r="A60" s="91"/>
      <c r="B60" s="104">
        <f>'인원 입력 기능'!B59</f>
        <v>82</v>
      </c>
      <c r="C60" s="94">
        <f t="shared" si="0"/>
        <v>7</v>
      </c>
      <c r="D60" s="166">
        <f t="shared" si="4"/>
        <v>22.215928941211349</v>
      </c>
      <c r="E60" s="106">
        <f>'인원 입력 기능'!E59</f>
        <v>2607</v>
      </c>
      <c r="F60" s="119">
        <f t="shared" si="2"/>
        <v>9.1999534179573773E-3</v>
      </c>
      <c r="G60" s="107">
        <f>SUM($E$6:E60)</f>
        <v>221721</v>
      </c>
      <c r="H60" s="120">
        <f t="shared" si="3"/>
        <v>0.78244068729686522</v>
      </c>
      <c r="I60" s="91"/>
      <c r="J60" s="91"/>
      <c r="K60" s="118"/>
    </row>
    <row r="61" spans="1:11" s="93" customFormat="1" ht="25" customHeight="1">
      <c r="A61" s="91"/>
      <c r="B61" s="104">
        <f>'인원 입력 기능'!B60</f>
        <v>81</v>
      </c>
      <c r="C61" s="94">
        <f t="shared" si="0"/>
        <v>7</v>
      </c>
      <c r="D61" s="166">
        <f t="shared" si="4"/>
        <v>21.28075914613704</v>
      </c>
      <c r="E61" s="106">
        <f>'인원 입력 기능'!E60</f>
        <v>2693</v>
      </c>
      <c r="F61" s="119">
        <f t="shared" si="2"/>
        <v>9.5034424835286607E-3</v>
      </c>
      <c r="G61" s="107">
        <f>SUM($E$6:E61)</f>
        <v>224414</v>
      </c>
      <c r="H61" s="120">
        <f t="shared" si="3"/>
        <v>0.79194412978039386</v>
      </c>
      <c r="I61" s="91"/>
      <c r="J61" s="91"/>
      <c r="K61" s="118"/>
    </row>
    <row r="62" spans="1:11" s="93" customFormat="1" ht="25" customHeight="1">
      <c r="A62" s="91"/>
      <c r="B62" s="104">
        <f>'인원 입력 기능'!B61</f>
        <v>80</v>
      </c>
      <c r="C62" s="94">
        <f t="shared" si="0"/>
        <v>7</v>
      </c>
      <c r="D62" s="166">
        <f t="shared" si="4"/>
        <v>20.333238051882518</v>
      </c>
      <c r="E62" s="106">
        <f>'인원 입력 기능'!E61</f>
        <v>2677</v>
      </c>
      <c r="F62" s="119">
        <f t="shared" si="2"/>
        <v>9.4469794015619099E-3</v>
      </c>
      <c r="G62" s="107">
        <f>SUM($E$6:E62)</f>
        <v>227091</v>
      </c>
      <c r="H62" s="120">
        <f t="shared" si="3"/>
        <v>0.80139110918195577</v>
      </c>
      <c r="I62" s="91"/>
      <c r="J62" s="91"/>
      <c r="K62" s="118"/>
    </row>
    <row r="63" spans="1:11" s="93" customFormat="1" ht="25" customHeight="1">
      <c r="A63" s="91"/>
      <c r="B63" s="104">
        <f>'인원 입력 기능'!B62</f>
        <v>79</v>
      </c>
      <c r="C63" s="94">
        <f t="shared" si="0"/>
        <v>7</v>
      </c>
      <c r="D63" s="166">
        <f t="shared" si="4"/>
        <v>19.372659869923169</v>
      </c>
      <c r="E63" s="106">
        <f>'인원 입력 기능'!E62</f>
        <v>2767</v>
      </c>
      <c r="F63" s="119">
        <f t="shared" si="2"/>
        <v>9.7645842376248796E-3</v>
      </c>
      <c r="G63" s="107">
        <f>SUM($E$6:E63)</f>
        <v>229858</v>
      </c>
      <c r="H63" s="120">
        <f t="shared" si="3"/>
        <v>0.81115569341958071</v>
      </c>
      <c r="I63" s="91"/>
      <c r="J63" s="91"/>
      <c r="K63" s="118"/>
    </row>
    <row r="64" spans="1:11" s="93" customFormat="1" ht="25" customHeight="1">
      <c r="A64" s="91"/>
      <c r="B64" s="104">
        <f>'인원 입력 기능'!B63</f>
        <v>78</v>
      </c>
      <c r="C64" s="94">
        <f t="shared" si="0"/>
        <v>7</v>
      </c>
      <c r="D64" s="166">
        <f t="shared" si="4"/>
        <v>18.43272600230793</v>
      </c>
      <c r="E64" s="106">
        <f>'인원 입력 기능'!E63</f>
        <v>2560</v>
      </c>
      <c r="F64" s="119">
        <f t="shared" si="2"/>
        <v>9.0340931146800484E-3</v>
      </c>
      <c r="G64" s="107">
        <f>SUM($E$6:E64)</f>
        <v>232418</v>
      </c>
      <c r="H64" s="120">
        <f t="shared" si="3"/>
        <v>0.82018978653426078</v>
      </c>
      <c r="I64" s="91"/>
      <c r="J64" s="91"/>
      <c r="K64" s="118"/>
    </row>
    <row r="65" spans="1:11" s="93" customFormat="1" ht="25" customHeight="1">
      <c r="A65" s="91"/>
      <c r="B65" s="104">
        <f>'인원 입력 기능'!B64</f>
        <v>77</v>
      </c>
      <c r="C65" s="94">
        <f t="shared" si="0"/>
        <v>7</v>
      </c>
      <c r="D65" s="166">
        <f t="shared" si="4"/>
        <v>17.505849222397497</v>
      </c>
      <c r="E65" s="106">
        <f>'인원 입력 기능'!E64</f>
        <v>2693</v>
      </c>
      <c r="F65" s="119">
        <f t="shared" si="2"/>
        <v>9.5034424835286607E-3</v>
      </c>
      <c r="G65" s="107">
        <f>SUM($E$6:E65)</f>
        <v>235111</v>
      </c>
      <c r="H65" s="120">
        <f t="shared" si="3"/>
        <v>0.82969322901778941</v>
      </c>
      <c r="I65" s="91"/>
      <c r="J65" s="91"/>
      <c r="K65" s="118"/>
    </row>
    <row r="66" spans="1:11" s="93" customFormat="1" ht="25" customHeight="1">
      <c r="A66" s="91"/>
      <c r="B66" s="104">
        <f>'인원 입력 기능'!B65</f>
        <v>76</v>
      </c>
      <c r="C66" s="94">
        <f t="shared" si="0"/>
        <v>7</v>
      </c>
      <c r="D66" s="166">
        <f t="shared" si="4"/>
        <v>16.593264660109895</v>
      </c>
      <c r="E66" s="106">
        <f>'인원 입력 기능'!E65</f>
        <v>2479</v>
      </c>
      <c r="F66" s="119">
        <f t="shared" si="2"/>
        <v>8.7482487622233748E-3</v>
      </c>
      <c r="G66" s="107">
        <f>SUM($E$6:E66)</f>
        <v>237590</v>
      </c>
      <c r="H66" s="120">
        <f t="shared" si="3"/>
        <v>0.83844147778001277</v>
      </c>
      <c r="I66" s="91"/>
      <c r="J66" s="91"/>
      <c r="K66" s="118"/>
    </row>
    <row r="67" spans="1:11" s="93" customFormat="1" ht="25" customHeight="1">
      <c r="A67" s="91"/>
      <c r="B67" s="104">
        <f>'인원 입력 기능'!B66</f>
        <v>75</v>
      </c>
      <c r="C67" s="94">
        <f t="shared" si="0"/>
        <v>7</v>
      </c>
      <c r="D67" s="166">
        <f t="shared" si="4"/>
        <v>15.55840223593805</v>
      </c>
      <c r="E67" s="106">
        <f>'인원 입력 기능'!E66</f>
        <v>3386</v>
      </c>
      <c r="F67" s="119">
        <f t="shared" si="2"/>
        <v>1.1948999721213533E-2</v>
      </c>
      <c r="G67" s="107">
        <f>SUM($E$6:E67)</f>
        <v>240976</v>
      </c>
      <c r="H67" s="120">
        <f t="shared" si="3"/>
        <v>0.85039047750122632</v>
      </c>
      <c r="I67" s="91"/>
      <c r="J67" s="91"/>
      <c r="K67" s="118"/>
    </row>
    <row r="68" spans="1:11" s="93" customFormat="1" ht="25" customHeight="1">
      <c r="A68" s="91"/>
      <c r="B68" s="104">
        <f>'인원 입력 기능'!B67</f>
        <v>74</v>
      </c>
      <c r="C68" s="94">
        <f t="shared" si="0"/>
        <v>7</v>
      </c>
      <c r="D68" s="166">
        <f t="shared" si="4"/>
        <v>14.504130627340128</v>
      </c>
      <c r="E68" s="106">
        <f>'인원 입력 기능'!E67</f>
        <v>2589</v>
      </c>
      <c r="F68" s="119">
        <f t="shared" si="2"/>
        <v>9.1364324507447834E-3</v>
      </c>
      <c r="G68" s="107">
        <f>SUM($E$6:E68)</f>
        <v>243565</v>
      </c>
      <c r="H68" s="120">
        <f t="shared" si="3"/>
        <v>0.85952690995197112</v>
      </c>
      <c r="I68" s="91"/>
      <c r="J68" s="91"/>
      <c r="K68" s="118"/>
    </row>
    <row r="69" spans="1:11" s="93" customFormat="1" ht="25" customHeight="1">
      <c r="A69" s="91"/>
      <c r="B69" s="104">
        <f>'인원 입력 기능'!B68</f>
        <v>73</v>
      </c>
      <c r="C69" s="94">
        <f t="shared" si="0"/>
        <v>7</v>
      </c>
      <c r="D69" s="166">
        <f t="shared" si="4"/>
        <v>13.596486584724621</v>
      </c>
      <c r="E69" s="106">
        <f>'인원 입력 기능'!E68</f>
        <v>2555</v>
      </c>
      <c r="F69" s="119">
        <f t="shared" si="2"/>
        <v>9.0164484015654387E-3</v>
      </c>
      <c r="G69" s="107">
        <f>SUM($E$6:E69)</f>
        <v>246120</v>
      </c>
      <c r="H69" s="120">
        <f t="shared" si="3"/>
        <v>0.86854335835353658</v>
      </c>
      <c r="I69" s="91"/>
      <c r="J69" s="91"/>
      <c r="K69" s="118"/>
    </row>
    <row r="70" spans="1:11" s="93" customFormat="1" ht="25" customHeight="1">
      <c r="A70" s="91"/>
      <c r="B70" s="104">
        <f>'인원 입력 기능'!B69</f>
        <v>72</v>
      </c>
      <c r="C70" s="94">
        <f t="shared" ref="C70:C91" si="5">IF(ROUND(B70,0)&gt;=$N$6,1,IF(ROUND(B70,0)&gt;=$N$7,2,IF(ROUND(B70,0)&gt;=$N$8,3,IF(ROUND(B70,0)&gt;=$N$9,4,IF(ROUND(B70,0)&gt;=$N$10,5,IF(ROUND(B70,0)&gt;=$N$11,6,IF(ROUND(B70,0)&gt;=$N$12,7,IF(ROUND(B70,0)&gt;=$N$13,8,9))))))))</f>
        <v>7</v>
      </c>
      <c r="D70" s="166">
        <f t="shared" si="4"/>
        <v>12.362944690882271</v>
      </c>
      <c r="E70" s="106">
        <f>'인원 입력 기능'!E69</f>
        <v>4436</v>
      </c>
      <c r="F70" s="119">
        <f t="shared" si="2"/>
        <v>1.565438947528152E-2</v>
      </c>
      <c r="G70" s="107">
        <f>SUM($E$6:E70)</f>
        <v>250556</v>
      </c>
      <c r="H70" s="120">
        <f t="shared" si="3"/>
        <v>0.8841977478288181</v>
      </c>
      <c r="I70" s="91"/>
      <c r="J70" s="91"/>
      <c r="K70" s="118"/>
    </row>
    <row r="71" spans="1:11" s="93" customFormat="1" ht="25" customHeight="1">
      <c r="A71" s="91"/>
      <c r="B71" s="104">
        <f>'인원 입력 기능'!B70</f>
        <v>71</v>
      </c>
      <c r="C71" s="94">
        <f t="shared" si="5"/>
        <v>7</v>
      </c>
      <c r="D71" s="166">
        <f t="shared" si="4"/>
        <v>11.128697008515342</v>
      </c>
      <c r="E71" s="106">
        <f>'인원 입력 기능'!E70</f>
        <v>2559</v>
      </c>
      <c r="F71" s="119">
        <f t="shared" ref="F71:F96" si="6">E71/$H$2</f>
        <v>9.0305641720571268E-3</v>
      </c>
      <c r="G71" s="107">
        <f>SUM($E$6:E71)</f>
        <v>253115</v>
      </c>
      <c r="H71" s="120">
        <f t="shared" ref="H71:H96" si="7">G71/$H$2</f>
        <v>0.89322831200087516</v>
      </c>
      <c r="I71" s="91"/>
      <c r="J71" s="91"/>
      <c r="K71" s="118"/>
    </row>
    <row r="72" spans="1:11" s="93" customFormat="1" ht="25" customHeight="1">
      <c r="A72" s="91"/>
      <c r="B72" s="104">
        <f>'인원 입력 기능'!B71</f>
        <v>70</v>
      </c>
      <c r="C72" s="94">
        <f t="shared" si="5"/>
        <v>8</v>
      </c>
      <c r="D72" s="166">
        <f t="shared" ref="D72:D135" si="8">100*(1-(G71+G72)/2/$H$2)</f>
        <v>9.9914952482787598</v>
      </c>
      <c r="E72" s="106">
        <f>'인원 입력 기능'!E71</f>
        <v>3886</v>
      </c>
      <c r="F72" s="119">
        <f t="shared" si="6"/>
        <v>1.3713471032674479E-2</v>
      </c>
      <c r="G72" s="107">
        <f>SUM($E$6:E72)</f>
        <v>257001</v>
      </c>
      <c r="H72" s="120">
        <f t="shared" si="7"/>
        <v>0.90694178303354966</v>
      </c>
      <c r="I72" s="91"/>
      <c r="J72" s="91"/>
      <c r="K72" s="118"/>
    </row>
    <row r="73" spans="1:11" s="93" customFormat="1" ht="25" customHeight="1">
      <c r="A73" s="91"/>
      <c r="B73" s="104">
        <f>'인원 입력 기능'!B72</f>
        <v>69</v>
      </c>
      <c r="C73" s="94">
        <f t="shared" si="5"/>
        <v>8</v>
      </c>
      <c r="D73" s="166">
        <f t="shared" si="8"/>
        <v>8.218554474522799</v>
      </c>
      <c r="E73" s="106">
        <f>'인원 입력 기능'!E72</f>
        <v>6162</v>
      </c>
      <c r="F73" s="119">
        <f t="shared" si="6"/>
        <v>2.1745344442444709E-2</v>
      </c>
      <c r="G73" s="107">
        <f>SUM($E$6:E73)</f>
        <v>263163</v>
      </c>
      <c r="H73" s="120">
        <f t="shared" si="7"/>
        <v>0.92868712747599436</v>
      </c>
      <c r="I73" s="91"/>
      <c r="J73" s="91"/>
      <c r="K73" s="118"/>
    </row>
    <row r="74" spans="1:11" s="93" customFormat="1" ht="25" customHeight="1">
      <c r="A74" s="91"/>
      <c r="B74" s="104">
        <f>'인원 입력 기능'!B73</f>
        <v>68</v>
      </c>
      <c r="C74" s="94">
        <f t="shared" si="5"/>
        <v>8</v>
      </c>
      <c r="D74" s="166">
        <f t="shared" si="8"/>
        <v>6.7598660413380358</v>
      </c>
      <c r="E74" s="106">
        <f>'인원 입력 기능'!E73</f>
        <v>2105</v>
      </c>
      <c r="F74" s="119">
        <f t="shared" si="6"/>
        <v>7.4284242212505867E-3</v>
      </c>
      <c r="G74" s="107">
        <f>SUM($E$6:E74)</f>
        <v>265268</v>
      </c>
      <c r="H74" s="120">
        <f t="shared" si="7"/>
        <v>0.93611555169724492</v>
      </c>
      <c r="I74" s="91"/>
      <c r="J74" s="91"/>
      <c r="K74" s="118"/>
    </row>
    <row r="75" spans="1:11" s="93" customFormat="1" ht="25" customHeight="1">
      <c r="A75" s="91"/>
      <c r="B75" s="104">
        <f>'인원 입력 기능'!B74</f>
        <v>67</v>
      </c>
      <c r="C75" s="94">
        <f t="shared" si="5"/>
        <v>8</v>
      </c>
      <c r="D75" s="166">
        <f t="shared" si="8"/>
        <v>6.0004375888852435</v>
      </c>
      <c r="E75" s="106">
        <f>'인원 입력 기능'!E74</f>
        <v>2199</v>
      </c>
      <c r="F75" s="119">
        <f t="shared" si="6"/>
        <v>7.7601448278052446E-3</v>
      </c>
      <c r="G75" s="107">
        <f>SUM($E$6:E75)</f>
        <v>267467</v>
      </c>
      <c r="H75" s="120">
        <f t="shared" si="7"/>
        <v>0.94387569652505021</v>
      </c>
      <c r="I75" s="91"/>
      <c r="J75" s="91"/>
      <c r="K75" s="118"/>
    </row>
    <row r="76" spans="1:11" s="93" customFormat="1" ht="25" customHeight="1">
      <c r="A76" s="91"/>
      <c r="B76" s="104">
        <f>'인원 입력 기능'!B75</f>
        <v>66</v>
      </c>
      <c r="C76" s="94">
        <f t="shared" si="5"/>
        <v>8</v>
      </c>
      <c r="D76" s="166">
        <f t="shared" si="8"/>
        <v>5.2096015470884494</v>
      </c>
      <c r="E76" s="106">
        <f>'인원 입력 기능'!E75</f>
        <v>2283</v>
      </c>
      <c r="F76" s="119">
        <f t="shared" si="6"/>
        <v>8.0565760081306829E-3</v>
      </c>
      <c r="G76" s="107">
        <f>SUM($E$6:E76)</f>
        <v>269750</v>
      </c>
      <c r="H76" s="120">
        <f t="shared" si="7"/>
        <v>0.95193227253318091</v>
      </c>
      <c r="I76" s="91"/>
      <c r="J76" s="91"/>
      <c r="K76" s="118"/>
    </row>
    <row r="77" spans="1:11" s="93" customFormat="1" ht="25" customHeight="1">
      <c r="A77" s="91"/>
      <c r="B77" s="104">
        <f>'인원 입력 기능'!B76</f>
        <v>65</v>
      </c>
      <c r="C77" s="94">
        <f t="shared" si="5"/>
        <v>8</v>
      </c>
      <c r="D77" s="166">
        <f t="shared" si="8"/>
        <v>4.4865212036517494</v>
      </c>
      <c r="E77" s="106">
        <f>'인원 입력 기능'!E76</f>
        <v>1815</v>
      </c>
      <c r="F77" s="119">
        <f t="shared" si="6"/>
        <v>6.405030860603237E-3</v>
      </c>
      <c r="G77" s="107">
        <f>SUM($E$6:E77)</f>
        <v>271565</v>
      </c>
      <c r="H77" s="120">
        <f t="shared" si="7"/>
        <v>0.95833730339378409</v>
      </c>
      <c r="I77" s="91"/>
      <c r="J77" s="91"/>
      <c r="K77" s="118"/>
    </row>
    <row r="78" spans="1:11" s="93" customFormat="1" ht="25" customHeight="1">
      <c r="A78" s="91"/>
      <c r="B78" s="104">
        <f>'인원 입력 기능'!B77</f>
        <v>64</v>
      </c>
      <c r="C78" s="94">
        <f t="shared" si="5"/>
        <v>8</v>
      </c>
      <c r="D78" s="166">
        <f t="shared" si="8"/>
        <v>3.8693091389027101</v>
      </c>
      <c r="E78" s="106">
        <f>'인원 입력 기능'!E77</f>
        <v>1683</v>
      </c>
      <c r="F78" s="119">
        <f t="shared" si="6"/>
        <v>5.9392104343775473E-3</v>
      </c>
      <c r="G78" s="107">
        <f>SUM($E$6:E78)</f>
        <v>273248</v>
      </c>
      <c r="H78" s="120">
        <f t="shared" si="7"/>
        <v>0.96427651382816171</v>
      </c>
      <c r="I78" s="91"/>
      <c r="J78" s="91"/>
      <c r="K78" s="118"/>
    </row>
    <row r="79" spans="1:11" s="93" customFormat="1" ht="25" customHeight="1">
      <c r="A79" s="91"/>
      <c r="B79" s="104">
        <f>'인원 입력 기능'!B78</f>
        <v>63</v>
      </c>
      <c r="C79" s="94">
        <f t="shared" si="5"/>
        <v>9</v>
      </c>
      <c r="D79" s="166">
        <f t="shared" si="8"/>
        <v>3.3239110565301266</v>
      </c>
      <c r="E79" s="106">
        <f>'인원 입력 기능'!E78</f>
        <v>1408</v>
      </c>
      <c r="F79" s="119">
        <f t="shared" si="6"/>
        <v>4.9687512130740267E-3</v>
      </c>
      <c r="G79" s="107">
        <f>SUM($E$6:E79)</f>
        <v>274656</v>
      </c>
      <c r="H79" s="120">
        <f t="shared" si="7"/>
        <v>0.96924526504123565</v>
      </c>
      <c r="I79" s="91"/>
      <c r="J79" s="91"/>
      <c r="K79" s="118"/>
    </row>
    <row r="80" spans="1:11" s="93" customFormat="1" ht="25" customHeight="1">
      <c r="A80" s="91"/>
      <c r="B80" s="104">
        <f>'인원 입력 기능'!B79</f>
        <v>62</v>
      </c>
      <c r="C80" s="94">
        <f t="shared" si="5"/>
        <v>9</v>
      </c>
      <c r="D80" s="166">
        <f t="shared" si="8"/>
        <v>2.8356818446488852</v>
      </c>
      <c r="E80" s="106">
        <f>'인원 입력 기능'!E79</f>
        <v>1359</v>
      </c>
      <c r="F80" s="119">
        <f t="shared" si="6"/>
        <v>4.7958330245508538E-3</v>
      </c>
      <c r="G80" s="107">
        <f>SUM($E$6:E80)</f>
        <v>276015</v>
      </c>
      <c r="H80" s="120">
        <f t="shared" si="7"/>
        <v>0.97404109806578654</v>
      </c>
      <c r="I80" s="91"/>
      <c r="J80" s="91"/>
      <c r="K80" s="118"/>
    </row>
    <row r="81" spans="1:11" s="93" customFormat="1" ht="25" customHeight="1">
      <c r="A81" s="91"/>
      <c r="B81" s="104">
        <f>'인원 입력 기능'!B80</f>
        <v>61</v>
      </c>
      <c r="C81" s="94">
        <f t="shared" si="5"/>
        <v>9</v>
      </c>
      <c r="D81" s="166">
        <f t="shared" si="8"/>
        <v>2.3931524397344806</v>
      </c>
      <c r="E81" s="106">
        <f>'인원 입력 기능'!E80</f>
        <v>1149</v>
      </c>
      <c r="F81" s="119">
        <f t="shared" si="6"/>
        <v>4.054755073737256E-3</v>
      </c>
      <c r="G81" s="107">
        <f>SUM($E$6:E81)</f>
        <v>277164</v>
      </c>
      <c r="H81" s="120">
        <f t="shared" si="7"/>
        <v>0.97809585313952385</v>
      </c>
      <c r="I81" s="91"/>
      <c r="J81" s="91"/>
      <c r="K81" s="118"/>
    </row>
    <row r="82" spans="1:11" s="93" customFormat="1" ht="25" customHeight="1">
      <c r="A82" s="91"/>
      <c r="B82" s="104">
        <f>'인원 입력 기능'!B81</f>
        <v>60</v>
      </c>
      <c r="C82" s="94">
        <f t="shared" si="5"/>
        <v>9</v>
      </c>
      <c r="D82" s="166">
        <f t="shared" si="8"/>
        <v>1.9905000864590905</v>
      </c>
      <c r="E82" s="106">
        <f>'인원 입력 기능'!E81</f>
        <v>1133</v>
      </c>
      <c r="F82" s="119">
        <f t="shared" si="6"/>
        <v>3.9982919917705062E-3</v>
      </c>
      <c r="G82" s="107">
        <f>SUM($E$6:E82)</f>
        <v>278297</v>
      </c>
      <c r="H82" s="120">
        <f t="shared" si="7"/>
        <v>0.98209414513129434</v>
      </c>
      <c r="I82" s="91"/>
      <c r="J82" s="91"/>
      <c r="K82" s="118"/>
    </row>
    <row r="83" spans="1:11" s="93" customFormat="1" ht="25" customHeight="1">
      <c r="A83" s="91"/>
      <c r="B83" s="104">
        <f>'인원 입력 기능'!B82</f>
        <v>59</v>
      </c>
      <c r="C83" s="94">
        <f t="shared" si="5"/>
        <v>9</v>
      </c>
      <c r="D83" s="166">
        <f t="shared" si="8"/>
        <v>1.6506629118717142</v>
      </c>
      <c r="E83" s="106">
        <f>'인원 입력 기능'!E82</f>
        <v>793</v>
      </c>
      <c r="F83" s="119">
        <f t="shared" si="6"/>
        <v>2.7984514999770619E-3</v>
      </c>
      <c r="G83" s="107">
        <f>SUM($E$6:E83)</f>
        <v>279090</v>
      </c>
      <c r="H83" s="120">
        <f t="shared" si="7"/>
        <v>0.98489259663127138</v>
      </c>
      <c r="I83" s="91"/>
      <c r="J83" s="91"/>
      <c r="K83" s="118"/>
    </row>
    <row r="84" spans="1:11" s="93" customFormat="1" ht="25" customHeight="1">
      <c r="A84" s="91"/>
      <c r="B84" s="104">
        <f>'인원 입력 기능'!B83</f>
        <v>58</v>
      </c>
      <c r="C84" s="94">
        <f t="shared" si="5"/>
        <v>9</v>
      </c>
      <c r="D84" s="166">
        <f t="shared" si="8"/>
        <v>1.3934029946607085</v>
      </c>
      <c r="E84" s="106">
        <f>'인원 입력 기능'!E83</f>
        <v>665</v>
      </c>
      <c r="F84" s="119">
        <f t="shared" si="6"/>
        <v>2.3467468442430594E-3</v>
      </c>
      <c r="G84" s="107">
        <f>SUM($E$6:E84)</f>
        <v>279755</v>
      </c>
      <c r="H84" s="120">
        <f t="shared" si="7"/>
        <v>0.98723934347551445</v>
      </c>
      <c r="I84" s="91"/>
      <c r="J84" s="91"/>
      <c r="K84" s="118"/>
    </row>
    <row r="85" spans="1:11" s="93" customFormat="1" ht="25" customHeight="1">
      <c r="A85" s="91"/>
      <c r="B85" s="104">
        <f>'인원 입력 기능'!B84</f>
        <v>57</v>
      </c>
      <c r="C85" s="94">
        <f t="shared" si="5"/>
        <v>9</v>
      </c>
      <c r="D85" s="166">
        <f t="shared" si="8"/>
        <v>1.2007227274491772</v>
      </c>
      <c r="E85" s="106">
        <f>'인원 입력 기능'!E84</f>
        <v>427</v>
      </c>
      <c r="F85" s="119">
        <f t="shared" si="6"/>
        <v>1.5068584999876487E-3</v>
      </c>
      <c r="G85" s="107">
        <f>SUM($E$6:E85)</f>
        <v>280182</v>
      </c>
      <c r="H85" s="120">
        <f t="shared" si="7"/>
        <v>0.98874620197550211</v>
      </c>
      <c r="I85" s="91"/>
      <c r="J85" s="91"/>
      <c r="K85" s="118"/>
    </row>
    <row r="86" spans="1:11" s="93" customFormat="1" ht="25" customHeight="1">
      <c r="A86" s="91"/>
      <c r="B86" s="104">
        <f>'인원 입력 기능'!B85</f>
        <v>56</v>
      </c>
      <c r="C86" s="94">
        <f t="shared" si="5"/>
        <v>9</v>
      </c>
      <c r="D86" s="166">
        <f t="shared" si="8"/>
        <v>0.97328237540186269</v>
      </c>
      <c r="E86" s="106">
        <f>'인원 입력 기능'!E85</f>
        <v>862</v>
      </c>
      <c r="F86" s="119">
        <f t="shared" si="6"/>
        <v>3.0419485409586724E-3</v>
      </c>
      <c r="G86" s="107">
        <f>SUM($E$6:E86)</f>
        <v>281044</v>
      </c>
      <c r="H86" s="120">
        <f t="shared" si="7"/>
        <v>0.99178815051646074</v>
      </c>
      <c r="I86" s="91"/>
      <c r="J86" s="91"/>
      <c r="K86" s="118"/>
    </row>
    <row r="87" spans="1:11" s="93" customFormat="1" ht="25" customHeight="1">
      <c r="A87" s="91"/>
      <c r="B87" s="104">
        <f>'인원 입력 기능'!B86</f>
        <v>55</v>
      </c>
      <c r="C87" s="94">
        <f t="shared" si="5"/>
        <v>9</v>
      </c>
      <c r="D87" s="166">
        <f t="shared" si="8"/>
        <v>0.77901408401001015</v>
      </c>
      <c r="E87" s="106">
        <f>'인원 입력 기능'!E86</f>
        <v>239</v>
      </c>
      <c r="F87" s="119">
        <f t="shared" si="6"/>
        <v>8.4341728687833267E-4</v>
      </c>
      <c r="G87" s="107">
        <f>SUM($E$6:E87)</f>
        <v>281283</v>
      </c>
      <c r="H87" s="120">
        <f t="shared" si="7"/>
        <v>0.99263156780333905</v>
      </c>
      <c r="I87" s="91"/>
      <c r="J87" s="91"/>
      <c r="K87" s="118"/>
    </row>
    <row r="88" spans="1:11" s="93" customFormat="1" ht="25" customHeight="1">
      <c r="A88" s="91"/>
      <c r="B88" s="104">
        <f>'인원 입력 기능'!B87</f>
        <v>54</v>
      </c>
      <c r="C88" s="94">
        <f t="shared" si="5"/>
        <v>9</v>
      </c>
      <c r="D88" s="166">
        <f t="shared" si="8"/>
        <v>0.68814381146976578</v>
      </c>
      <c r="E88" s="106">
        <f>'인원 입력 기능'!E87</f>
        <v>276</v>
      </c>
      <c r="F88" s="119">
        <f t="shared" si="6"/>
        <v>9.7398816392644269E-4</v>
      </c>
      <c r="G88" s="107">
        <f>SUM($E$6:E88)</f>
        <v>281559</v>
      </c>
      <c r="H88" s="120">
        <f t="shared" si="7"/>
        <v>0.99360555596726552</v>
      </c>
      <c r="I88" s="91"/>
      <c r="J88" s="91"/>
      <c r="K88" s="118"/>
    </row>
    <row r="89" spans="1:11" s="93" customFormat="1" ht="25" customHeight="1">
      <c r="A89" s="91"/>
      <c r="B89" s="104">
        <f>'인원 입력 기능'!B88</f>
        <v>53</v>
      </c>
      <c r="C89" s="94">
        <f t="shared" si="5"/>
        <v>9</v>
      </c>
      <c r="D89" s="166">
        <f t="shared" si="8"/>
        <v>0.56392503114292003</v>
      </c>
      <c r="E89" s="106">
        <f>'인원 입력 기능'!E88</f>
        <v>428</v>
      </c>
      <c r="F89" s="119">
        <f t="shared" si="6"/>
        <v>1.5103874426105706E-3</v>
      </c>
      <c r="G89" s="107">
        <f>SUM($E$6:E89)</f>
        <v>281987</v>
      </c>
      <c r="H89" s="120">
        <f t="shared" si="7"/>
        <v>0.99511594340987608</v>
      </c>
      <c r="I89" s="91"/>
      <c r="J89" s="91"/>
      <c r="K89" s="118"/>
    </row>
    <row r="90" spans="1:11" s="93" customFormat="1" ht="25" customHeight="1">
      <c r="A90" s="91"/>
      <c r="B90" s="104">
        <f>'인원 입력 기능'!B89</f>
        <v>52</v>
      </c>
      <c r="C90" s="94">
        <f t="shared" si="5"/>
        <v>9</v>
      </c>
      <c r="D90" s="166">
        <f t="shared" si="8"/>
        <v>0.46758489753715438</v>
      </c>
      <c r="E90" s="106">
        <f>'인원 입력 기능'!E89</f>
        <v>118</v>
      </c>
      <c r="F90" s="119">
        <f t="shared" si="6"/>
        <v>4.1641522950478351E-4</v>
      </c>
      <c r="G90" s="107">
        <f>SUM($E$6:E90)</f>
        <v>282105</v>
      </c>
      <c r="H90" s="120">
        <f t="shared" si="7"/>
        <v>0.99553235863938083</v>
      </c>
      <c r="I90" s="91"/>
      <c r="J90" s="91"/>
      <c r="K90" s="118"/>
    </row>
    <row r="91" spans="1:11" s="93" customFormat="1" ht="25" customHeight="1">
      <c r="A91" s="91"/>
      <c r="B91" s="104">
        <f>'인원 입력 기능'!B90</f>
        <v>51</v>
      </c>
      <c r="C91" s="94">
        <f t="shared" si="5"/>
        <v>9</v>
      </c>
      <c r="D91" s="166">
        <f t="shared" si="8"/>
        <v>0.43635375532429244</v>
      </c>
      <c r="E91" s="106">
        <f>'인원 입력 기능'!E90</f>
        <v>59</v>
      </c>
      <c r="F91" s="119">
        <f t="shared" si="6"/>
        <v>2.0820761475239175E-4</v>
      </c>
      <c r="G91" s="107">
        <f>SUM($E$6:E91)</f>
        <v>282164</v>
      </c>
      <c r="H91" s="120">
        <f t="shared" si="7"/>
        <v>0.99574056625413332</v>
      </c>
      <c r="I91" s="91"/>
      <c r="J91" s="91"/>
      <c r="K91" s="118"/>
    </row>
    <row r="92" spans="1:11" s="93" customFormat="1" ht="25" customHeight="1">
      <c r="A92" s="91"/>
      <c r="B92" s="104">
        <f>'인원 입력 기능'!B91</f>
        <v>50</v>
      </c>
      <c r="C92" s="94">
        <f t="shared" ref="C92:C96" si="9">IF(ROUND(B92,0)&gt;=$N$6,1,IF(ROUND(B92,0)&gt;=$N$7,2,IF(ROUND(B92,0)&gt;=$N$8,3,IF(ROUND(B92,0)&gt;=$N$9,4,IF(ROUND(B92,0)&gt;=$N$10,5,IF(ROUND(B92,0)&gt;=$N$11,6,IF(ROUND(B92,0)&gt;=$N$12,7,IF(ROUND(B92,0)&gt;=$N$13,8,9))))))))</f>
        <v>9</v>
      </c>
      <c r="D92" s="166">
        <f t="shared" si="8"/>
        <v>0.41465075819332453</v>
      </c>
      <c r="E92" s="106">
        <f>'인원 입력 기능'!E91</f>
        <v>64</v>
      </c>
      <c r="F92" s="119">
        <f t="shared" si="6"/>
        <v>2.258523278670012E-4</v>
      </c>
      <c r="G92" s="107">
        <f>SUM($E$6:E92)</f>
        <v>282228</v>
      </c>
      <c r="H92" s="120">
        <f t="shared" si="7"/>
        <v>0.9959664185820003</v>
      </c>
      <c r="I92" s="91"/>
      <c r="J92" s="91"/>
      <c r="K92" s="118"/>
    </row>
    <row r="93" spans="1:11" s="93" customFormat="1" ht="25" customHeight="1">
      <c r="A93" s="91"/>
      <c r="B93" s="104">
        <f>'인원 입력 기능'!B92</f>
        <v>49</v>
      </c>
      <c r="C93" s="94">
        <f t="shared" si="9"/>
        <v>9</v>
      </c>
      <c r="D93" s="166">
        <f t="shared" si="8"/>
        <v>0.34019006884966618</v>
      </c>
      <c r="E93" s="106">
        <f>'인원 입력 기능'!E92</f>
        <v>358</v>
      </c>
      <c r="F93" s="119">
        <f t="shared" si="6"/>
        <v>1.263361459006038E-3</v>
      </c>
      <c r="G93" s="107">
        <f>SUM($E$6:E93)</f>
        <v>282586</v>
      </c>
      <c r="H93" s="120">
        <f t="shared" si="7"/>
        <v>0.99722978004100626</v>
      </c>
      <c r="I93" s="91"/>
      <c r="J93" s="91"/>
    </row>
    <row r="94" spans="1:11" s="93" customFormat="1" ht="25" customHeight="1">
      <c r="A94" s="91"/>
      <c r="B94" s="104">
        <f>'인원 입력 기능'!B93</f>
        <v>48</v>
      </c>
      <c r="C94" s="94">
        <f t="shared" si="9"/>
        <v>9</v>
      </c>
      <c r="D94" s="166">
        <f t="shared" si="8"/>
        <v>0.27190502909613112</v>
      </c>
      <c r="E94" s="106">
        <f>'인원 입력 기능'!E93</f>
        <v>29</v>
      </c>
      <c r="F94" s="119">
        <f t="shared" si="6"/>
        <v>1.0233933606473493E-4</v>
      </c>
      <c r="G94" s="107">
        <f>SUM($E$6:E94)</f>
        <v>282615</v>
      </c>
      <c r="H94" s="120">
        <f t="shared" si="7"/>
        <v>0.997332119377071</v>
      </c>
      <c r="I94" s="91"/>
      <c r="J94" s="91"/>
    </row>
    <row r="95" spans="1:11" s="93" customFormat="1" ht="25" customHeight="1">
      <c r="A95" s="91"/>
      <c r="B95" s="104">
        <f>'인원 입력 기능'!B94</f>
        <v>47</v>
      </c>
      <c r="C95" s="94">
        <f t="shared" si="9"/>
        <v>9</v>
      </c>
      <c r="D95" s="166">
        <f t="shared" si="8"/>
        <v>0.26484714385028862</v>
      </c>
      <c r="E95" s="106">
        <f>'인원 입력 기능'!E94</f>
        <v>11</v>
      </c>
      <c r="F95" s="119">
        <f t="shared" si="6"/>
        <v>3.8818368852140834E-5</v>
      </c>
      <c r="G95" s="107">
        <f>SUM($E$6:E95)</f>
        <v>282626</v>
      </c>
      <c r="H95" s="120">
        <f t="shared" si="7"/>
        <v>0.99737093774592323</v>
      </c>
      <c r="I95" s="91"/>
      <c r="J95" s="91"/>
    </row>
    <row r="96" spans="1:11" s="93" customFormat="1" ht="25" customHeight="1" thickBot="1">
      <c r="A96" s="91"/>
      <c r="B96" s="172">
        <f>'인원 입력 기능'!B95</f>
        <v>46</v>
      </c>
      <c r="C96" s="173">
        <f t="shared" si="9"/>
        <v>9</v>
      </c>
      <c r="D96" s="174">
        <f t="shared" si="8"/>
        <v>0.13145311270383875</v>
      </c>
      <c r="E96" s="175">
        <f>'인원 입력 기능'!E95</f>
        <v>745</v>
      </c>
      <c r="F96" s="176">
        <f t="shared" si="6"/>
        <v>2.629062254076811E-3</v>
      </c>
      <c r="G96" s="177">
        <f>SUM($E$6:E96)</f>
        <v>283371</v>
      </c>
      <c r="H96" s="178">
        <f t="shared" si="7"/>
        <v>1</v>
      </c>
      <c r="I96" s="91"/>
      <c r="J96" s="91"/>
    </row>
    <row r="97" spans="1:10" s="93" customFormat="1" ht="25" hidden="1" customHeight="1">
      <c r="A97" s="91"/>
      <c r="B97" s="159">
        <f>'인원 입력 기능'!B96</f>
        <v>0</v>
      </c>
      <c r="C97" s="96">
        <f t="shared" ref="C97:C117" si="10">IF(ROUND(B97,0)&gt;=$N$6,1,IF(ROUND(B97,0)&gt;=$N$7,2,IF(ROUND(B97,0)&gt;=$N$8,3,IF(ROUND(B97,0)&gt;=$N$9,4,IF(ROUND(B97,0)&gt;=$N$10,5,IF(ROUND(B97,0)&gt;=$N$11,6,IF(ROUND(B97,0)&gt;=$N$12,7,IF(ROUND(B97,0)&gt;=$N$13,8,9))))))))</f>
        <v>9</v>
      </c>
      <c r="D97" s="170">
        <f t="shared" si="8"/>
        <v>0</v>
      </c>
      <c r="E97" s="161">
        <f>'인원 입력 기능'!E96</f>
        <v>0</v>
      </c>
      <c r="F97" s="119">
        <f t="shared" ref="F97:F117" si="11">E97/$H$2</f>
        <v>0</v>
      </c>
      <c r="G97" s="162">
        <f>SUM($E$6:E97)</f>
        <v>283371</v>
      </c>
      <c r="H97" s="120">
        <f t="shared" ref="H97:H117" si="12">G97/$H$2</f>
        <v>1</v>
      </c>
      <c r="I97" s="91"/>
      <c r="J97" s="91"/>
    </row>
    <row r="98" spans="1:10" s="93" customFormat="1" ht="25" hidden="1" customHeight="1">
      <c r="A98" s="91"/>
      <c r="B98" s="104">
        <f>'인원 입력 기능'!B97</f>
        <v>0</v>
      </c>
      <c r="C98" s="94">
        <f t="shared" si="10"/>
        <v>9</v>
      </c>
      <c r="D98" s="166">
        <f t="shared" si="8"/>
        <v>0</v>
      </c>
      <c r="E98" s="106">
        <f>'인원 입력 기능'!E97</f>
        <v>0</v>
      </c>
      <c r="F98" s="119">
        <f t="shared" si="11"/>
        <v>0</v>
      </c>
      <c r="G98" s="107">
        <f>SUM($E$6:E98)</f>
        <v>283371</v>
      </c>
      <c r="H98" s="120">
        <f t="shared" si="12"/>
        <v>1</v>
      </c>
      <c r="I98" s="91"/>
      <c r="J98" s="91"/>
    </row>
    <row r="99" spans="1:10" s="93" customFormat="1" ht="25" hidden="1" customHeight="1">
      <c r="A99" s="91"/>
      <c r="B99" s="104">
        <f>'인원 입력 기능'!B98</f>
        <v>0</v>
      </c>
      <c r="C99" s="94">
        <f t="shared" si="10"/>
        <v>9</v>
      </c>
      <c r="D99" s="166">
        <f t="shared" si="8"/>
        <v>0</v>
      </c>
      <c r="E99" s="106">
        <f>'인원 입력 기능'!E98</f>
        <v>0</v>
      </c>
      <c r="F99" s="119">
        <f t="shared" si="11"/>
        <v>0</v>
      </c>
      <c r="G99" s="107">
        <f>SUM($E$6:E99)</f>
        <v>283371</v>
      </c>
      <c r="H99" s="120">
        <f t="shared" si="12"/>
        <v>1</v>
      </c>
      <c r="I99" s="91"/>
      <c r="J99" s="91"/>
    </row>
    <row r="100" spans="1:10" ht="25" hidden="1" customHeight="1">
      <c r="A100" s="2"/>
      <c r="B100" s="104">
        <f>'인원 입력 기능'!B99</f>
        <v>0</v>
      </c>
      <c r="C100" s="94">
        <f t="shared" si="10"/>
        <v>9</v>
      </c>
      <c r="D100" s="166">
        <f t="shared" si="8"/>
        <v>0</v>
      </c>
      <c r="E100" s="106">
        <f>'인원 입력 기능'!E99</f>
        <v>0</v>
      </c>
      <c r="F100" s="119">
        <f t="shared" si="11"/>
        <v>0</v>
      </c>
      <c r="G100" s="107">
        <f>SUM($E$6:E100)</f>
        <v>283371</v>
      </c>
      <c r="H100" s="120">
        <f t="shared" si="12"/>
        <v>1</v>
      </c>
      <c r="I100" s="2"/>
      <c r="J100" s="2"/>
    </row>
    <row r="101" spans="1:10" ht="25" hidden="1" customHeight="1">
      <c r="A101" s="2"/>
      <c r="B101" s="104">
        <f>'인원 입력 기능'!B100</f>
        <v>0</v>
      </c>
      <c r="C101" s="94">
        <f t="shared" si="10"/>
        <v>9</v>
      </c>
      <c r="D101" s="166">
        <f t="shared" si="8"/>
        <v>0</v>
      </c>
      <c r="E101" s="106">
        <f>'인원 입력 기능'!E100</f>
        <v>0</v>
      </c>
      <c r="F101" s="119">
        <f t="shared" si="11"/>
        <v>0</v>
      </c>
      <c r="G101" s="107">
        <f>SUM($E$6:E101)</f>
        <v>283371</v>
      </c>
      <c r="H101" s="120">
        <f t="shared" si="12"/>
        <v>1</v>
      </c>
      <c r="I101" s="2"/>
      <c r="J101" s="2"/>
    </row>
    <row r="102" spans="1:10" ht="25" hidden="1" customHeight="1">
      <c r="A102" s="2"/>
      <c r="B102" s="104">
        <f>'인원 입력 기능'!B101</f>
        <v>0</v>
      </c>
      <c r="C102" s="94">
        <f t="shared" si="10"/>
        <v>9</v>
      </c>
      <c r="D102" s="166">
        <f t="shared" si="8"/>
        <v>0</v>
      </c>
      <c r="E102" s="106">
        <f>'인원 입력 기능'!E101</f>
        <v>0</v>
      </c>
      <c r="F102" s="119">
        <f t="shared" si="11"/>
        <v>0</v>
      </c>
      <c r="G102" s="107">
        <f>SUM($E$6:E102)</f>
        <v>283371</v>
      </c>
      <c r="H102" s="120">
        <f t="shared" si="12"/>
        <v>1</v>
      </c>
      <c r="I102" s="2"/>
      <c r="J102" s="2"/>
    </row>
    <row r="103" spans="1:10" ht="25" hidden="1" customHeight="1">
      <c r="A103" s="2"/>
      <c r="B103" s="104">
        <f>'인원 입력 기능'!B102</f>
        <v>0</v>
      </c>
      <c r="C103" s="94">
        <f t="shared" si="10"/>
        <v>9</v>
      </c>
      <c r="D103" s="166">
        <f t="shared" si="8"/>
        <v>0</v>
      </c>
      <c r="E103" s="106">
        <f>'인원 입력 기능'!E102</f>
        <v>0</v>
      </c>
      <c r="F103" s="119">
        <f t="shared" si="11"/>
        <v>0</v>
      </c>
      <c r="G103" s="107">
        <f>SUM($E$6:E103)</f>
        <v>283371</v>
      </c>
      <c r="H103" s="120">
        <f t="shared" si="12"/>
        <v>1</v>
      </c>
      <c r="I103" s="2"/>
      <c r="J103" s="2"/>
    </row>
    <row r="104" spans="1:10" ht="25" hidden="1" customHeight="1" thickBot="1">
      <c r="A104" s="2"/>
      <c r="B104" s="108">
        <f>'인원 입력 기능'!B103</f>
        <v>0</v>
      </c>
      <c r="C104" s="95">
        <f t="shared" si="10"/>
        <v>9</v>
      </c>
      <c r="D104" s="167">
        <f t="shared" si="8"/>
        <v>0</v>
      </c>
      <c r="E104" s="109">
        <f>'인원 입력 기능'!E103</f>
        <v>0</v>
      </c>
      <c r="F104" s="125">
        <f t="shared" si="11"/>
        <v>0</v>
      </c>
      <c r="G104" s="110">
        <f>SUM($E$6:E104)</f>
        <v>283371</v>
      </c>
      <c r="H104" s="126">
        <f t="shared" si="12"/>
        <v>1</v>
      </c>
      <c r="I104" s="2"/>
      <c r="J104" s="2"/>
    </row>
    <row r="105" spans="1:10" ht="21" hidden="1" customHeight="1">
      <c r="A105" s="2"/>
      <c r="B105" s="159">
        <f>'인원 입력 기능'!B104</f>
        <v>0</v>
      </c>
      <c r="C105" s="96">
        <f t="shared" si="10"/>
        <v>9</v>
      </c>
      <c r="D105" s="160">
        <f t="shared" si="8"/>
        <v>0</v>
      </c>
      <c r="E105" s="161">
        <f>'인원 입력 기능'!E104</f>
        <v>0</v>
      </c>
      <c r="F105" s="119">
        <f t="shared" si="11"/>
        <v>0</v>
      </c>
      <c r="G105" s="162">
        <f>SUM($E$6:E105)</f>
        <v>283371</v>
      </c>
      <c r="H105" s="120">
        <f t="shared" si="12"/>
        <v>1</v>
      </c>
      <c r="I105" s="2"/>
      <c r="J105" s="2"/>
    </row>
    <row r="106" spans="1:10" ht="21" hidden="1" customHeight="1" thickBot="1">
      <c r="A106" s="2"/>
      <c r="B106" s="104">
        <f>'인원 입력 기능'!B105</f>
        <v>0</v>
      </c>
      <c r="C106" s="94">
        <f t="shared" si="10"/>
        <v>9</v>
      </c>
      <c r="D106" s="105">
        <f t="shared" si="8"/>
        <v>0</v>
      </c>
      <c r="E106" s="106">
        <f>'인원 입력 기능'!E105</f>
        <v>0</v>
      </c>
      <c r="F106" s="119">
        <f t="shared" si="11"/>
        <v>0</v>
      </c>
      <c r="G106" s="107">
        <f>SUM($E$6:E106)</f>
        <v>283371</v>
      </c>
      <c r="H106" s="120">
        <f t="shared" si="12"/>
        <v>1</v>
      </c>
      <c r="I106" s="2"/>
      <c r="J106" s="2"/>
    </row>
    <row r="107" spans="1:10" ht="21" hidden="1" customHeight="1">
      <c r="A107" s="2"/>
      <c r="B107" s="104">
        <f>'인원 입력 기능'!B106</f>
        <v>0</v>
      </c>
      <c r="C107" s="94">
        <f t="shared" si="10"/>
        <v>9</v>
      </c>
      <c r="D107" s="105">
        <f t="shared" si="8"/>
        <v>0</v>
      </c>
      <c r="E107" s="106">
        <f>'인원 입력 기능'!E106</f>
        <v>0</v>
      </c>
      <c r="F107" s="119">
        <f t="shared" si="11"/>
        <v>0</v>
      </c>
      <c r="G107" s="107">
        <f>SUM($E$6:E107)</f>
        <v>283371</v>
      </c>
      <c r="H107" s="120">
        <f t="shared" si="12"/>
        <v>1</v>
      </c>
      <c r="I107" s="2"/>
      <c r="J107" s="2"/>
    </row>
    <row r="108" spans="1:10" ht="21" hidden="1" customHeight="1">
      <c r="A108" s="2"/>
      <c r="B108" s="104">
        <f>'인원 입력 기능'!B107</f>
        <v>0</v>
      </c>
      <c r="C108" s="94">
        <f t="shared" si="10"/>
        <v>9</v>
      </c>
      <c r="D108" s="105">
        <f t="shared" si="8"/>
        <v>0</v>
      </c>
      <c r="E108" s="106">
        <f>'인원 입력 기능'!E107</f>
        <v>0</v>
      </c>
      <c r="F108" s="119">
        <f t="shared" si="11"/>
        <v>0</v>
      </c>
      <c r="G108" s="107">
        <f>SUM($E$6:E108)</f>
        <v>283371</v>
      </c>
      <c r="H108" s="120">
        <f t="shared" si="12"/>
        <v>1</v>
      </c>
      <c r="I108" s="2"/>
      <c r="J108" s="2"/>
    </row>
    <row r="109" spans="1:10" ht="21" hidden="1" customHeight="1">
      <c r="A109" s="2"/>
      <c r="B109" s="104">
        <f>'인원 입력 기능'!B108</f>
        <v>0</v>
      </c>
      <c r="C109" s="94">
        <f t="shared" si="10"/>
        <v>9</v>
      </c>
      <c r="D109" s="105">
        <f t="shared" si="8"/>
        <v>0</v>
      </c>
      <c r="E109" s="106">
        <f>'인원 입력 기능'!E108</f>
        <v>0</v>
      </c>
      <c r="F109" s="119">
        <f t="shared" si="11"/>
        <v>0</v>
      </c>
      <c r="G109" s="107">
        <f>SUM($E$6:E109)</f>
        <v>283371</v>
      </c>
      <c r="H109" s="120">
        <f t="shared" si="12"/>
        <v>1</v>
      </c>
      <c r="I109" s="2"/>
      <c r="J109" s="2"/>
    </row>
    <row r="110" spans="1:10" ht="21" hidden="1" customHeight="1">
      <c r="A110" s="2"/>
      <c r="B110" s="104">
        <f>'인원 입력 기능'!B109</f>
        <v>0</v>
      </c>
      <c r="C110" s="94">
        <f t="shared" si="10"/>
        <v>9</v>
      </c>
      <c r="D110" s="105">
        <f t="shared" si="8"/>
        <v>0</v>
      </c>
      <c r="E110" s="106">
        <f>'인원 입력 기능'!E109</f>
        <v>0</v>
      </c>
      <c r="F110" s="119">
        <f t="shared" si="11"/>
        <v>0</v>
      </c>
      <c r="G110" s="107">
        <f>SUM($E$6:E110)</f>
        <v>283371</v>
      </c>
      <c r="H110" s="120">
        <f t="shared" si="12"/>
        <v>1</v>
      </c>
      <c r="I110" s="2"/>
      <c r="J110" s="2"/>
    </row>
    <row r="111" spans="1:10" ht="21" hidden="1" customHeight="1">
      <c r="A111" s="2"/>
      <c r="B111" s="104">
        <f>'인원 입력 기능'!B110</f>
        <v>0</v>
      </c>
      <c r="C111" s="94">
        <f t="shared" si="10"/>
        <v>9</v>
      </c>
      <c r="D111" s="105">
        <f t="shared" si="8"/>
        <v>0</v>
      </c>
      <c r="E111" s="106">
        <f>'인원 입력 기능'!E110</f>
        <v>0</v>
      </c>
      <c r="F111" s="119">
        <f t="shared" si="11"/>
        <v>0</v>
      </c>
      <c r="G111" s="107">
        <f>SUM($E$6:E111)</f>
        <v>283371</v>
      </c>
      <c r="H111" s="120">
        <f t="shared" si="12"/>
        <v>1</v>
      </c>
      <c r="I111" s="2"/>
      <c r="J111" s="2"/>
    </row>
    <row r="112" spans="1:10" ht="21" hidden="1" customHeight="1">
      <c r="A112" s="2"/>
      <c r="B112" s="104">
        <f>'인원 입력 기능'!B111</f>
        <v>0</v>
      </c>
      <c r="C112" s="94">
        <f t="shared" si="10"/>
        <v>9</v>
      </c>
      <c r="D112" s="105">
        <f t="shared" si="8"/>
        <v>0</v>
      </c>
      <c r="E112" s="106">
        <f>'인원 입력 기능'!E111</f>
        <v>0</v>
      </c>
      <c r="F112" s="119">
        <f t="shared" si="11"/>
        <v>0</v>
      </c>
      <c r="G112" s="107">
        <f>SUM($E$6:E112)</f>
        <v>283371</v>
      </c>
      <c r="H112" s="120">
        <f t="shared" si="12"/>
        <v>1</v>
      </c>
      <c r="I112" s="2"/>
      <c r="J112" s="2"/>
    </row>
    <row r="113" spans="1:10" ht="21" hidden="1" customHeight="1">
      <c r="A113" s="2"/>
      <c r="B113" s="104">
        <f>'인원 입력 기능'!B112</f>
        <v>0</v>
      </c>
      <c r="C113" s="94">
        <f t="shared" si="10"/>
        <v>9</v>
      </c>
      <c r="D113" s="105">
        <f t="shared" si="8"/>
        <v>0</v>
      </c>
      <c r="E113" s="106">
        <f>'인원 입력 기능'!E112</f>
        <v>0</v>
      </c>
      <c r="F113" s="119">
        <f t="shared" si="11"/>
        <v>0</v>
      </c>
      <c r="G113" s="107">
        <f>SUM($E$6:E113)</f>
        <v>283371</v>
      </c>
      <c r="H113" s="120">
        <f t="shared" si="12"/>
        <v>1</v>
      </c>
      <c r="I113" s="2"/>
      <c r="J113" s="2"/>
    </row>
    <row r="114" spans="1:10" ht="21" hidden="1" customHeight="1">
      <c r="A114" s="2"/>
      <c r="B114" s="104">
        <f>'인원 입력 기능'!B113</f>
        <v>0</v>
      </c>
      <c r="C114" s="94">
        <f t="shared" si="10"/>
        <v>9</v>
      </c>
      <c r="D114" s="105">
        <f t="shared" si="8"/>
        <v>0</v>
      </c>
      <c r="E114" s="106">
        <f>'인원 입력 기능'!E113</f>
        <v>0</v>
      </c>
      <c r="F114" s="119">
        <f t="shared" si="11"/>
        <v>0</v>
      </c>
      <c r="G114" s="107">
        <f>SUM($E$6:E114)</f>
        <v>283371</v>
      </c>
      <c r="H114" s="120">
        <f t="shared" si="12"/>
        <v>1</v>
      </c>
      <c r="I114" s="2"/>
      <c r="J114" s="2"/>
    </row>
    <row r="115" spans="1:10" ht="21" hidden="1" customHeight="1">
      <c r="A115" s="2"/>
      <c r="B115" s="104">
        <f>'인원 입력 기능'!B114</f>
        <v>0</v>
      </c>
      <c r="C115" s="94">
        <f t="shared" si="10"/>
        <v>9</v>
      </c>
      <c r="D115" s="105">
        <f t="shared" si="8"/>
        <v>0</v>
      </c>
      <c r="E115" s="106">
        <f>'인원 입력 기능'!E114</f>
        <v>0</v>
      </c>
      <c r="F115" s="119">
        <f t="shared" si="11"/>
        <v>0</v>
      </c>
      <c r="G115" s="107">
        <f>SUM($E$6:E115)</f>
        <v>283371</v>
      </c>
      <c r="H115" s="120">
        <f t="shared" si="12"/>
        <v>1</v>
      </c>
      <c r="I115" s="2"/>
      <c r="J115" s="2"/>
    </row>
    <row r="116" spans="1:10" ht="21" hidden="1" customHeight="1">
      <c r="A116" s="2"/>
      <c r="B116" s="104">
        <f>'인원 입력 기능'!B115</f>
        <v>0</v>
      </c>
      <c r="C116" s="94">
        <f t="shared" si="10"/>
        <v>9</v>
      </c>
      <c r="D116" s="105">
        <f t="shared" si="8"/>
        <v>0</v>
      </c>
      <c r="E116" s="106">
        <f>'인원 입력 기능'!E115</f>
        <v>0</v>
      </c>
      <c r="F116" s="119">
        <f t="shared" si="11"/>
        <v>0</v>
      </c>
      <c r="G116" s="107">
        <f>SUM($E$6:E116)</f>
        <v>283371</v>
      </c>
      <c r="H116" s="120">
        <f t="shared" si="12"/>
        <v>1</v>
      </c>
      <c r="I116" s="2"/>
      <c r="J116" s="2"/>
    </row>
    <row r="117" spans="1:10" ht="21" hidden="1" customHeight="1" thickBot="1">
      <c r="A117" s="2"/>
      <c r="B117" s="104">
        <f>'인원 입력 기능'!B116</f>
        <v>0</v>
      </c>
      <c r="C117" s="94">
        <f t="shared" si="10"/>
        <v>9</v>
      </c>
      <c r="D117" s="105">
        <f t="shared" si="8"/>
        <v>0</v>
      </c>
      <c r="E117" s="106">
        <f>'인원 입력 기능'!E116</f>
        <v>0</v>
      </c>
      <c r="F117" s="119">
        <f t="shared" si="11"/>
        <v>0</v>
      </c>
      <c r="G117" s="107">
        <f>SUM($E$6:E117)</f>
        <v>283371</v>
      </c>
      <c r="H117" s="120">
        <f t="shared" si="12"/>
        <v>1</v>
      </c>
      <c r="I117" s="2"/>
      <c r="J117" s="2"/>
    </row>
    <row r="118" spans="1:10" ht="21" hidden="1" customHeight="1">
      <c r="A118" s="2"/>
      <c r="B118" s="78">
        <f>'인원 입력 기능'!B117</f>
        <v>0</v>
      </c>
      <c r="C118" s="60">
        <f t="shared" ref="C118:C140" si="13">IF(ROUND(B118,0)&gt;=$N$6,1,IF(ROUND(B118,0)&gt;=$N$7,2,IF(ROUND(B118,0)&gt;=$N$8,3,IF(ROUND(B118,0)&gt;=$N$9,4,IF(ROUND(B118,0)&gt;=$N$10,5,IF(ROUND(B118,0)&gt;=$N$11,6,IF(ROUND(B118,0)&gt;=$N$12,7,IF(ROUND(B118,0)&gt;=$N$13,8,9))))))))</f>
        <v>9</v>
      </c>
      <c r="D118" s="79">
        <f t="shared" si="8"/>
        <v>50</v>
      </c>
      <c r="E118" s="2"/>
      <c r="F118" s="2"/>
      <c r="G118" s="2"/>
      <c r="H118" s="2"/>
      <c r="I118" s="2"/>
      <c r="J118" s="2"/>
    </row>
    <row r="119" spans="1:10" ht="21" hidden="1" customHeight="1">
      <c r="A119" s="2"/>
      <c r="B119" s="78">
        <f>'인원 입력 기능'!B118</f>
        <v>0</v>
      </c>
      <c r="C119" s="60">
        <f t="shared" si="13"/>
        <v>9</v>
      </c>
      <c r="D119" s="79">
        <f t="shared" si="8"/>
        <v>100</v>
      </c>
      <c r="E119" s="2"/>
      <c r="F119" s="2"/>
      <c r="G119" s="2"/>
      <c r="H119" s="2"/>
      <c r="I119" s="2"/>
      <c r="J119" s="2"/>
    </row>
    <row r="120" spans="1:10" ht="21" hidden="1" customHeight="1">
      <c r="A120" s="2"/>
      <c r="B120" s="78">
        <f>'인원 입력 기능'!B119</f>
        <v>0</v>
      </c>
      <c r="C120" s="60">
        <f t="shared" si="13"/>
        <v>9</v>
      </c>
      <c r="D120" s="79">
        <f t="shared" si="8"/>
        <v>100</v>
      </c>
      <c r="E120" s="2"/>
      <c r="F120" s="2"/>
      <c r="G120" s="2"/>
      <c r="H120" s="2"/>
      <c r="I120" s="2"/>
      <c r="J120" s="2"/>
    </row>
    <row r="121" spans="1:10" ht="21" hidden="1" customHeight="1">
      <c r="A121" s="2"/>
      <c r="B121" s="78">
        <f>'인원 입력 기능'!B120</f>
        <v>0</v>
      </c>
      <c r="C121" s="60">
        <f t="shared" si="13"/>
        <v>9</v>
      </c>
      <c r="D121" s="79">
        <f t="shared" si="8"/>
        <v>100</v>
      </c>
      <c r="E121" s="2"/>
      <c r="F121" s="2"/>
      <c r="G121" s="2"/>
      <c r="H121" s="2"/>
      <c r="I121" s="2"/>
      <c r="J121" s="2"/>
    </row>
    <row r="122" spans="1:10" ht="21" hidden="1" customHeight="1">
      <c r="B122" s="78">
        <f>'인원 입력 기능'!B121</f>
        <v>0</v>
      </c>
      <c r="C122" s="60">
        <f t="shared" si="13"/>
        <v>9</v>
      </c>
      <c r="D122" s="79">
        <f t="shared" si="8"/>
        <v>100</v>
      </c>
    </row>
    <row r="123" spans="1:10" ht="21" hidden="1" customHeight="1">
      <c r="B123" s="78">
        <f>'인원 입력 기능'!B122</f>
        <v>0</v>
      </c>
      <c r="C123" s="60">
        <f t="shared" si="13"/>
        <v>9</v>
      </c>
      <c r="D123" s="79">
        <f t="shared" si="8"/>
        <v>100</v>
      </c>
    </row>
    <row r="124" spans="1:10" ht="21" hidden="1" customHeight="1">
      <c r="B124" s="78">
        <f>'인원 입력 기능'!B123</f>
        <v>0</v>
      </c>
      <c r="C124" s="60">
        <f t="shared" si="13"/>
        <v>9</v>
      </c>
      <c r="D124" s="79">
        <f t="shared" si="8"/>
        <v>100</v>
      </c>
    </row>
    <row r="125" spans="1:10" ht="21" hidden="1" customHeight="1">
      <c r="B125" s="78">
        <f>'인원 입력 기능'!B124</f>
        <v>0</v>
      </c>
      <c r="C125" s="60">
        <f t="shared" si="13"/>
        <v>9</v>
      </c>
      <c r="D125" s="79">
        <f t="shared" si="8"/>
        <v>100</v>
      </c>
    </row>
    <row r="126" spans="1:10" ht="21" hidden="1" customHeight="1">
      <c r="B126" s="78">
        <f>'인원 입력 기능'!B125</f>
        <v>0</v>
      </c>
      <c r="C126" s="60">
        <f t="shared" si="13"/>
        <v>9</v>
      </c>
      <c r="D126" s="79">
        <f t="shared" si="8"/>
        <v>100</v>
      </c>
    </row>
    <row r="127" spans="1:10" ht="21" hidden="1" customHeight="1">
      <c r="B127" s="78">
        <f>'인원 입력 기능'!B126</f>
        <v>0</v>
      </c>
      <c r="C127" s="60">
        <f t="shared" si="13"/>
        <v>9</v>
      </c>
      <c r="D127" s="79">
        <f t="shared" si="8"/>
        <v>100</v>
      </c>
    </row>
    <row r="128" spans="1:10" ht="21" hidden="1" customHeight="1">
      <c r="B128" s="78">
        <f>'인원 입력 기능'!B127</f>
        <v>0</v>
      </c>
      <c r="C128" s="60">
        <f t="shared" si="13"/>
        <v>9</v>
      </c>
      <c r="D128" s="79">
        <f t="shared" si="8"/>
        <v>100</v>
      </c>
    </row>
    <row r="129" spans="2:4" ht="21" hidden="1" customHeight="1">
      <c r="B129" s="78">
        <f>'인원 입력 기능'!B128</f>
        <v>0</v>
      </c>
      <c r="C129" s="60">
        <f t="shared" si="13"/>
        <v>9</v>
      </c>
      <c r="D129" s="79">
        <f t="shared" si="8"/>
        <v>100</v>
      </c>
    </row>
    <row r="130" spans="2:4" ht="21" hidden="1" customHeight="1">
      <c r="B130" s="78">
        <f>'인원 입력 기능'!B129</f>
        <v>0</v>
      </c>
      <c r="C130" s="60">
        <f t="shared" si="13"/>
        <v>9</v>
      </c>
      <c r="D130" s="79">
        <f t="shared" si="8"/>
        <v>100</v>
      </c>
    </row>
    <row r="131" spans="2:4" ht="21" hidden="1" customHeight="1">
      <c r="B131" s="78">
        <f>'인원 입력 기능'!B130</f>
        <v>0</v>
      </c>
      <c r="C131" s="60">
        <f t="shared" si="13"/>
        <v>9</v>
      </c>
      <c r="D131" s="79">
        <f t="shared" si="8"/>
        <v>100</v>
      </c>
    </row>
    <row r="132" spans="2:4" ht="21" hidden="1" customHeight="1">
      <c r="B132" s="78">
        <f>'인원 입력 기능'!B131</f>
        <v>0</v>
      </c>
      <c r="C132" s="60">
        <f t="shared" si="13"/>
        <v>9</v>
      </c>
      <c r="D132" s="79">
        <f t="shared" si="8"/>
        <v>100</v>
      </c>
    </row>
    <row r="133" spans="2:4" ht="21" hidden="1" customHeight="1">
      <c r="B133" s="78">
        <f>'인원 입력 기능'!B132</f>
        <v>0</v>
      </c>
      <c r="C133" s="60">
        <f t="shared" si="13"/>
        <v>9</v>
      </c>
      <c r="D133" s="79">
        <f t="shared" si="8"/>
        <v>100</v>
      </c>
    </row>
    <row r="134" spans="2:4" ht="21" hidden="1" customHeight="1">
      <c r="B134" s="78">
        <f>'인원 입력 기능'!B133</f>
        <v>0</v>
      </c>
      <c r="C134" s="60">
        <f t="shared" si="13"/>
        <v>9</v>
      </c>
      <c r="D134" s="79">
        <f t="shared" si="8"/>
        <v>100</v>
      </c>
    </row>
    <row r="135" spans="2:4" ht="21" hidden="1" customHeight="1">
      <c r="B135" s="78">
        <f>'인원 입력 기능'!B134</f>
        <v>0</v>
      </c>
      <c r="C135" s="60">
        <f t="shared" si="13"/>
        <v>9</v>
      </c>
      <c r="D135" s="82">
        <f t="shared" si="8"/>
        <v>100</v>
      </c>
    </row>
    <row r="136" spans="2:4" ht="21" hidden="1" customHeight="1">
      <c r="B136" s="78">
        <f>'인원 입력 기능'!B135</f>
        <v>0</v>
      </c>
      <c r="C136" s="60">
        <f t="shared" si="13"/>
        <v>9</v>
      </c>
      <c r="D136" s="82">
        <f t="shared" ref="D136:D140" si="14">100*(1-(G135+G136)/2/$H$2)</f>
        <v>100</v>
      </c>
    </row>
    <row r="137" spans="2:4" ht="21" hidden="1" customHeight="1">
      <c r="B137" s="78">
        <f>'인원 입력 기능'!B136</f>
        <v>0</v>
      </c>
      <c r="C137" s="60">
        <f t="shared" si="13"/>
        <v>9</v>
      </c>
      <c r="D137" s="82">
        <f t="shared" si="14"/>
        <v>100</v>
      </c>
    </row>
    <row r="138" spans="2:4" ht="21" hidden="1" customHeight="1">
      <c r="B138" s="78">
        <f>'인원 입력 기능'!B137</f>
        <v>0</v>
      </c>
      <c r="C138" s="60">
        <f t="shared" si="13"/>
        <v>9</v>
      </c>
      <c r="D138" s="82">
        <f t="shared" si="14"/>
        <v>100</v>
      </c>
    </row>
    <row r="139" spans="2:4" ht="21" hidden="1" customHeight="1">
      <c r="B139" s="78">
        <f>'인원 입력 기능'!B138</f>
        <v>0</v>
      </c>
      <c r="C139" s="60">
        <f t="shared" si="13"/>
        <v>9</v>
      </c>
      <c r="D139" s="82">
        <f t="shared" si="14"/>
        <v>100</v>
      </c>
    </row>
    <row r="140" spans="2:4" ht="21" hidden="1" customHeight="1" thickBot="1">
      <c r="B140" s="80">
        <f>'인원 입력 기능'!B139</f>
        <v>0</v>
      </c>
      <c r="C140" s="62">
        <f t="shared" si="13"/>
        <v>9</v>
      </c>
      <c r="D140" s="83">
        <f t="shared" si="14"/>
        <v>100</v>
      </c>
    </row>
  </sheetData>
  <sheetProtection algorithmName="SHA-512" hashValue="qinJmmS5plyU+ct+0ui4jx9+VUpNLiHfPsaZ2nicnV/69g9n/AvmSLBuYmKls2hltkhCJa2kj/EDDqbiwGGC9w==" saltValue="JG5GemiPjeQEWQCQVrMngQ==" spinCount="100000" sheet="1" objects="1" scenarios="1"/>
  <mergeCells count="2">
    <mergeCell ref="C2:D2"/>
    <mergeCell ref="C3:D3"/>
  </mergeCells>
  <phoneticPr fontId="1" type="noConversion"/>
  <conditionalFormatting sqref="B6:B140">
    <cfRule type="expression" dxfId="4" priority="1">
      <formula>$B6=$B7</formula>
    </cfRule>
  </conditionalFormatting>
  <conditionalFormatting sqref="B6:H6 B16:C32 C7:D7 C8:C15 B118:D140 B7:B117 C33:C117 D8:D117 E7:H117">
    <cfRule type="expression" dxfId="3" priority="2">
      <formula>OR($B6=$N$6:$N$13)</formula>
    </cfRule>
  </conditionalFormatting>
  <pageMargins left="0.7" right="0.7" top="0.75" bottom="0.75" header="0.3" footer="0.3"/>
  <pageSetup paperSize="9" scale="35" orientation="portrait" r:id="rId1"/>
  <headerFooter>
    <oddHeader xml:space="preserve">&amp;L
                             &amp;G&amp;C
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CA101-51EA-A24B-A768-CB685D70D8FA}">
  <sheetPr>
    <tabColor rgb="FF00B050"/>
    <pageSetUpPr fitToPage="1"/>
  </sheetPr>
  <dimension ref="A1:N107"/>
  <sheetViews>
    <sheetView zoomScaleNormal="100" zoomScalePageLayoutView="25" workbookViewId="0">
      <selection activeCell="M1" sqref="L1:M1048576"/>
    </sheetView>
  </sheetViews>
  <sheetFormatPr defaultRowHeight="17"/>
  <cols>
    <col min="1" max="1" width="8.6640625" customWidth="1"/>
    <col min="2" max="2" width="14.08203125" style="67" customWidth="1"/>
    <col min="3" max="4" width="21.25" style="67" customWidth="1"/>
    <col min="5" max="9" width="14.08203125" customWidth="1"/>
    <col min="10" max="11" width="12.4140625" customWidth="1"/>
    <col min="12" max="12" width="0" hidden="1" customWidth="1"/>
    <col min="13" max="13" width="8.6640625" hidden="1" customWidth="1"/>
    <col min="14" max="14" width="8.6640625" customWidth="1"/>
  </cols>
  <sheetData>
    <row r="1" spans="1:14" ht="17.5" thickBot="1">
      <c r="A1" s="2"/>
      <c r="B1" s="65"/>
      <c r="C1" s="65"/>
      <c r="D1" s="65"/>
      <c r="E1" s="2"/>
      <c r="F1" s="2"/>
      <c r="G1" s="2"/>
      <c r="H1" s="2"/>
      <c r="I1" s="2"/>
    </row>
    <row r="2" spans="1:14" ht="25" customHeight="1" thickBot="1">
      <c r="A2" s="2"/>
      <c r="B2" s="143" t="s">
        <v>65</v>
      </c>
      <c r="C2" s="228" t="s">
        <v>73</v>
      </c>
      <c r="D2" s="229"/>
      <c r="E2" s="144" t="s">
        <v>6</v>
      </c>
      <c r="F2" s="145" t="s">
        <v>26</v>
      </c>
      <c r="G2" s="146" t="s">
        <v>5</v>
      </c>
      <c r="H2" s="131">
        <f>MAX('인원 입력 기능'!K:K)</f>
        <v>282492</v>
      </c>
      <c r="I2" s="2"/>
    </row>
    <row r="3" spans="1:14" ht="25" customHeight="1" thickBot="1">
      <c r="A3" s="2"/>
      <c r="B3" s="164" t="s">
        <v>71</v>
      </c>
      <c r="C3" s="230" t="s">
        <v>70</v>
      </c>
      <c r="D3" s="231"/>
      <c r="E3" s="147" t="s">
        <v>4</v>
      </c>
      <c r="F3" s="148" t="s">
        <v>26</v>
      </c>
      <c r="G3" s="134"/>
      <c r="H3" s="135"/>
      <c r="I3" s="2"/>
    </row>
    <row r="4" spans="1:14" ht="25" customHeight="1" thickBot="1">
      <c r="A4" s="2"/>
      <c r="B4" s="66"/>
      <c r="C4" s="66"/>
      <c r="D4" s="66"/>
      <c r="E4" s="1"/>
      <c r="F4" s="2"/>
      <c r="G4" s="2"/>
      <c r="H4" s="2"/>
      <c r="I4" s="2"/>
    </row>
    <row r="5" spans="1:14" s="93" customFormat="1" ht="25" customHeight="1" thickBot="1">
      <c r="A5" s="91"/>
      <c r="B5" s="137" t="s">
        <v>67</v>
      </c>
      <c r="C5" s="138" t="s">
        <v>68</v>
      </c>
      <c r="D5" s="139" t="s">
        <v>69</v>
      </c>
      <c r="E5" s="114" t="s">
        <v>3</v>
      </c>
      <c r="F5" s="115" t="s">
        <v>2</v>
      </c>
      <c r="G5" s="115" t="s">
        <v>1</v>
      </c>
      <c r="H5" s="116" t="s">
        <v>0</v>
      </c>
      <c r="I5" s="91"/>
      <c r="J5" s="92"/>
      <c r="K5" s="140"/>
    </row>
    <row r="6" spans="1:14" s="93" customFormat="1" ht="25" customHeight="1">
      <c r="A6" s="91"/>
      <c r="B6" s="102">
        <f>'인원 입력 기능'!G5</f>
        <v>162</v>
      </c>
      <c r="C6" s="103">
        <f t="shared" ref="C6:C37" si="0">IF(ROUND(B6,0)&gt;=$M$6,1,IF(ROUND(B6,0)&gt;=$M$7,2,IF(ROUND(B6,0)&gt;=$M$8,3,IF(ROUND(B6,0)&gt;=$M$9,4,IF(ROUND(B6,0)&gt;=$M$10,5,IF(ROUND(B6,0)&gt;=$M$11,6,IF(ROUND(B6,0)&gt;=$M$12,7,IF(ROUND(B6,0)&gt;=$M$13,8,9))))))))</f>
        <v>1</v>
      </c>
      <c r="D6" s="165">
        <f>100*(1-(0+G6)/2/$H$2)</f>
        <v>99.992212168840183</v>
      </c>
      <c r="E6" s="121">
        <f>'인원 입력 기능'!J5</f>
        <v>44</v>
      </c>
      <c r="F6" s="122">
        <f>E6/$H$2</f>
        <v>1.5575662319640911E-4</v>
      </c>
      <c r="G6" s="123">
        <f>E6</f>
        <v>44</v>
      </c>
      <c r="H6" s="124">
        <f>G6/$H$2</f>
        <v>1.5575662319640911E-4</v>
      </c>
      <c r="I6" s="91"/>
      <c r="K6" s="118"/>
      <c r="L6" s="118">
        <v>1</v>
      </c>
      <c r="M6" s="171">
        <v>136</v>
      </c>
      <c r="N6" s="118"/>
    </row>
    <row r="7" spans="1:14" s="93" customFormat="1" ht="25" customHeight="1">
      <c r="A7" s="91"/>
      <c r="B7" s="104">
        <f>'인원 입력 기능'!G6</f>
        <v>160</v>
      </c>
      <c r="C7" s="141">
        <f t="shared" si="0"/>
        <v>1</v>
      </c>
      <c r="D7" s="166">
        <f>100*(1-(G6+G7)/2/$H$2)</f>
        <v>99.983716353029465</v>
      </c>
      <c r="E7" s="106">
        <f>'인원 입력 기능'!J6</f>
        <v>4</v>
      </c>
      <c r="F7" s="149">
        <f t="shared" ref="F7:F67" si="1">E7/$H$2</f>
        <v>1.4159693017855373E-5</v>
      </c>
      <c r="G7" s="142">
        <f>E7+G6</f>
        <v>48</v>
      </c>
      <c r="H7" s="154">
        <f t="shared" ref="H7:H67" si="2">G7/$H$2</f>
        <v>1.6991631621426448E-4</v>
      </c>
      <c r="I7" s="91"/>
      <c r="K7" s="118"/>
      <c r="L7" s="118">
        <v>2</v>
      </c>
      <c r="M7" s="171">
        <v>126</v>
      </c>
      <c r="N7" s="118"/>
    </row>
    <row r="8" spans="1:14" s="93" customFormat="1" ht="25" customHeight="1">
      <c r="A8" s="91"/>
      <c r="B8" s="104">
        <f>'인원 입력 기능'!G7</f>
        <v>159</v>
      </c>
      <c r="C8" s="141">
        <f t="shared" si="0"/>
        <v>1</v>
      </c>
      <c r="D8" s="166">
        <f t="shared" ref="D8:D67" si="3">100*(1-(G7+G8)/2/$H$2)</f>
        <v>99.977167495008715</v>
      </c>
      <c r="E8" s="106">
        <f>'인원 입력 기능'!J7</f>
        <v>33</v>
      </c>
      <c r="F8" s="149">
        <f t="shared" si="1"/>
        <v>1.1681746739730683E-4</v>
      </c>
      <c r="G8" s="142">
        <f t="shared" ref="G8:G67" si="4">E8+G7</f>
        <v>81</v>
      </c>
      <c r="H8" s="154">
        <f t="shared" si="2"/>
        <v>2.8673378361157131E-4</v>
      </c>
      <c r="I8" s="91"/>
      <c r="K8" s="118"/>
      <c r="L8" s="118">
        <v>3</v>
      </c>
      <c r="M8" s="171">
        <v>118</v>
      </c>
      <c r="N8" s="118"/>
    </row>
    <row r="9" spans="1:14" s="93" customFormat="1" ht="25" customHeight="1">
      <c r="A9" s="91"/>
      <c r="B9" s="104">
        <f>'인원 입력 기능'!G8</f>
        <v>157</v>
      </c>
      <c r="C9" s="141">
        <f t="shared" si="0"/>
        <v>1</v>
      </c>
      <c r="D9" s="166">
        <f t="shared" si="3"/>
        <v>99.959821871061834</v>
      </c>
      <c r="E9" s="106">
        <f>'인원 입력 기능'!J8</f>
        <v>65</v>
      </c>
      <c r="F9" s="149">
        <f t="shared" si="1"/>
        <v>2.3009501154014982E-4</v>
      </c>
      <c r="G9" s="142">
        <f t="shared" si="4"/>
        <v>146</v>
      </c>
      <c r="H9" s="154">
        <f t="shared" si="2"/>
        <v>5.1682879515172115E-4</v>
      </c>
      <c r="I9" s="91"/>
      <c r="K9" s="118"/>
      <c r="L9" s="118">
        <v>4</v>
      </c>
      <c r="M9" s="171">
        <v>106</v>
      </c>
      <c r="N9" s="118"/>
    </row>
    <row r="10" spans="1:14" s="93" customFormat="1" ht="25" customHeight="1">
      <c r="A10" s="91"/>
      <c r="B10" s="104">
        <f>'인원 입력 기능'!G9</f>
        <v>156</v>
      </c>
      <c r="C10" s="141">
        <f t="shared" si="0"/>
        <v>1</v>
      </c>
      <c r="D10" s="166">
        <f t="shared" si="3"/>
        <v>99.948140124322109</v>
      </c>
      <c r="E10" s="106">
        <f>'인원 입력 기능'!J9</f>
        <v>1</v>
      </c>
      <c r="F10" s="149">
        <f t="shared" si="1"/>
        <v>3.5399232544638433E-6</v>
      </c>
      <c r="G10" s="142">
        <f t="shared" si="4"/>
        <v>147</v>
      </c>
      <c r="H10" s="154">
        <f t="shared" si="2"/>
        <v>5.2036871840618491E-4</v>
      </c>
      <c r="I10" s="91"/>
      <c r="K10" s="118"/>
      <c r="L10" s="118">
        <v>5</v>
      </c>
      <c r="M10" s="171">
        <v>90</v>
      </c>
      <c r="N10" s="118"/>
    </row>
    <row r="11" spans="1:14" s="93" customFormat="1" ht="25" customHeight="1">
      <c r="A11" s="91"/>
      <c r="B11" s="104">
        <f>'인원 입력 기능'!G10</f>
        <v>155</v>
      </c>
      <c r="C11" s="141">
        <f t="shared" si="0"/>
        <v>1</v>
      </c>
      <c r="D11" s="166">
        <f t="shared" si="3"/>
        <v>99.944423204904922</v>
      </c>
      <c r="E11" s="106">
        <f>'인원 입력 기능'!J10</f>
        <v>20</v>
      </c>
      <c r="F11" s="149">
        <f t="shared" si="1"/>
        <v>7.079846508927686E-5</v>
      </c>
      <c r="G11" s="142">
        <f t="shared" si="4"/>
        <v>167</v>
      </c>
      <c r="H11" s="154">
        <f t="shared" si="2"/>
        <v>5.9116718349546185E-4</v>
      </c>
      <c r="I11" s="91"/>
      <c r="K11" s="118"/>
      <c r="L11" s="118">
        <v>6</v>
      </c>
      <c r="M11" s="171">
        <v>81</v>
      </c>
      <c r="N11" s="118"/>
    </row>
    <row r="12" spans="1:14" s="93" customFormat="1" ht="25" customHeight="1">
      <c r="A12" s="91"/>
      <c r="B12" s="104">
        <f>'인원 입력 기능'!G11</f>
        <v>154</v>
      </c>
      <c r="C12" s="141">
        <f t="shared" si="0"/>
        <v>1</v>
      </c>
      <c r="D12" s="166">
        <f t="shared" si="3"/>
        <v>99.914333857241971</v>
      </c>
      <c r="E12" s="106">
        <f>'인원 입력 기능'!J11</f>
        <v>150</v>
      </c>
      <c r="F12" s="149">
        <f t="shared" si="1"/>
        <v>5.3098848816957652E-4</v>
      </c>
      <c r="G12" s="142">
        <f t="shared" si="4"/>
        <v>317</v>
      </c>
      <c r="H12" s="154">
        <f t="shared" si="2"/>
        <v>1.1221556716650384E-3</v>
      </c>
      <c r="I12" s="91"/>
      <c r="K12" s="118"/>
      <c r="L12" s="118">
        <v>7</v>
      </c>
      <c r="M12" s="171">
        <v>77</v>
      </c>
      <c r="N12" s="118"/>
    </row>
    <row r="13" spans="1:14" s="93" customFormat="1" ht="25" customHeight="1">
      <c r="A13" s="91"/>
      <c r="B13" s="104">
        <f>'인원 입력 기능'!G12</f>
        <v>153</v>
      </c>
      <c r="C13" s="141">
        <f t="shared" si="0"/>
        <v>1</v>
      </c>
      <c r="D13" s="166">
        <f t="shared" si="3"/>
        <v>99.873801735978361</v>
      </c>
      <c r="E13" s="106">
        <f>'인원 입력 기능'!J12</f>
        <v>79</v>
      </c>
      <c r="F13" s="149">
        <f t="shared" si="1"/>
        <v>2.7965393710264363E-4</v>
      </c>
      <c r="G13" s="142">
        <f t="shared" si="4"/>
        <v>396</v>
      </c>
      <c r="H13" s="154">
        <f t="shared" si="2"/>
        <v>1.4018096087676818E-3</v>
      </c>
      <c r="I13" s="91"/>
      <c r="K13" s="118"/>
      <c r="L13" s="118">
        <v>8</v>
      </c>
      <c r="M13" s="171">
        <v>74</v>
      </c>
      <c r="N13" s="118"/>
    </row>
    <row r="14" spans="1:14" s="93" customFormat="1" ht="25" customHeight="1">
      <c r="A14" s="91"/>
      <c r="B14" s="104">
        <f>'인원 입력 기능'!G13</f>
        <v>152</v>
      </c>
      <c r="C14" s="141">
        <f t="shared" si="0"/>
        <v>1</v>
      </c>
      <c r="D14" s="166">
        <f t="shared" si="3"/>
        <v>99.857341092845104</v>
      </c>
      <c r="E14" s="106">
        <f>'인원 입력 기능'!J13</f>
        <v>14</v>
      </c>
      <c r="F14" s="149">
        <f t="shared" si="1"/>
        <v>4.9558925562493803E-5</v>
      </c>
      <c r="G14" s="142">
        <f t="shared" si="4"/>
        <v>410</v>
      </c>
      <c r="H14" s="154">
        <f t="shared" si="2"/>
        <v>1.4513685343301758E-3</v>
      </c>
      <c r="I14" s="91"/>
      <c r="K14" s="118"/>
      <c r="L14" s="118">
        <v>9</v>
      </c>
      <c r="M14" s="171">
        <v>65</v>
      </c>
    </row>
    <row r="15" spans="1:14" s="93" customFormat="1" ht="25" customHeight="1">
      <c r="A15" s="91"/>
      <c r="B15" s="104">
        <f>'인원 입력 기능'!G14</f>
        <v>151</v>
      </c>
      <c r="C15" s="141">
        <f t="shared" si="0"/>
        <v>1</v>
      </c>
      <c r="D15" s="166">
        <f t="shared" si="3"/>
        <v>99.851500219475241</v>
      </c>
      <c r="E15" s="106">
        <f>'인원 입력 기능'!J14</f>
        <v>19</v>
      </c>
      <c r="F15" s="149">
        <f t="shared" si="1"/>
        <v>6.7258541834813018E-5</v>
      </c>
      <c r="G15" s="142">
        <f t="shared" si="4"/>
        <v>429</v>
      </c>
      <c r="H15" s="154">
        <f t="shared" si="2"/>
        <v>1.5186270761649886E-3</v>
      </c>
      <c r="I15" s="91"/>
      <c r="K15" s="118"/>
    </row>
    <row r="16" spans="1:14" s="93" customFormat="1" ht="25" customHeight="1">
      <c r="A16" s="91"/>
      <c r="B16" s="104">
        <f>'인원 입력 기능'!G15</f>
        <v>150</v>
      </c>
      <c r="C16" s="141">
        <f t="shared" si="0"/>
        <v>1</v>
      </c>
      <c r="D16" s="166">
        <f t="shared" si="3"/>
        <v>99.812915056001586</v>
      </c>
      <c r="E16" s="106">
        <f>'인원 입력 기능'!J15</f>
        <v>199</v>
      </c>
      <c r="F16" s="149">
        <f t="shared" si="1"/>
        <v>7.0444472763830479E-4</v>
      </c>
      <c r="G16" s="142">
        <f t="shared" si="4"/>
        <v>628</v>
      </c>
      <c r="H16" s="154">
        <f t="shared" si="2"/>
        <v>2.2230718038032935E-3</v>
      </c>
      <c r="I16" s="91"/>
      <c r="K16" s="118"/>
    </row>
    <row r="17" spans="1:11" s="93" customFormat="1" ht="25" customHeight="1">
      <c r="A17" s="91"/>
      <c r="B17" s="104">
        <f>'인원 입력 기능'!G16</f>
        <v>149</v>
      </c>
      <c r="C17" s="141">
        <f t="shared" si="0"/>
        <v>1</v>
      </c>
      <c r="D17" s="166">
        <f t="shared" si="3"/>
        <v>99.695566600116109</v>
      </c>
      <c r="E17" s="106">
        <f>'인원 입력 기능'!J16</f>
        <v>464</v>
      </c>
      <c r="F17" s="149">
        <f t="shared" si="1"/>
        <v>1.6425243900712232E-3</v>
      </c>
      <c r="G17" s="142">
        <f t="shared" si="4"/>
        <v>1092</v>
      </c>
      <c r="H17" s="154">
        <f t="shared" si="2"/>
        <v>3.8655961938745169E-3</v>
      </c>
      <c r="I17" s="91"/>
      <c r="K17" s="118"/>
    </row>
    <row r="18" spans="1:11" s="93" customFormat="1" ht="25" customHeight="1">
      <c r="A18" s="91"/>
      <c r="B18" s="104">
        <f>'인원 입력 기능'!G17</f>
        <v>148</v>
      </c>
      <c r="C18" s="141">
        <f t="shared" si="0"/>
        <v>1</v>
      </c>
      <c r="D18" s="166">
        <f t="shared" si="3"/>
        <v>99.597687722130175</v>
      </c>
      <c r="E18" s="106">
        <f>'인원 입력 기능'!J17</f>
        <v>89</v>
      </c>
      <c r="F18" s="149">
        <f t="shared" si="1"/>
        <v>3.1505316964728204E-4</v>
      </c>
      <c r="G18" s="142">
        <f t="shared" si="4"/>
        <v>1181</v>
      </c>
      <c r="H18" s="154">
        <f t="shared" si="2"/>
        <v>4.1806493635217984E-3</v>
      </c>
      <c r="I18" s="91"/>
      <c r="K18" s="118"/>
    </row>
    <row r="19" spans="1:11" s="93" customFormat="1" ht="25" customHeight="1">
      <c r="A19" s="91"/>
      <c r="B19" s="104">
        <f>'인원 입력 기능'!G18</f>
        <v>147</v>
      </c>
      <c r="C19" s="141">
        <f t="shared" si="0"/>
        <v>1</v>
      </c>
      <c r="D19" s="166">
        <f t="shared" si="3"/>
        <v>99.56529742435184</v>
      </c>
      <c r="E19" s="106">
        <f>'인원 입력 기능'!J18</f>
        <v>94</v>
      </c>
      <c r="F19" s="149">
        <f t="shared" si="1"/>
        <v>3.3275278591960128E-4</v>
      </c>
      <c r="G19" s="142">
        <f t="shared" si="4"/>
        <v>1275</v>
      </c>
      <c r="H19" s="154">
        <f t="shared" si="2"/>
        <v>4.5134021494413999E-3</v>
      </c>
      <c r="I19" s="91"/>
      <c r="K19" s="118"/>
    </row>
    <row r="20" spans="1:11" s="93" customFormat="1" ht="25" customHeight="1">
      <c r="A20" s="91"/>
      <c r="B20" s="104">
        <f>'인원 입력 기능'!G19</f>
        <v>146</v>
      </c>
      <c r="C20" s="141">
        <f t="shared" si="0"/>
        <v>1</v>
      </c>
      <c r="D20" s="166">
        <f t="shared" si="3"/>
        <v>99.528659218668139</v>
      </c>
      <c r="E20" s="106">
        <f>'인원 입력 기능'!J19</f>
        <v>113</v>
      </c>
      <c r="F20" s="149">
        <f t="shared" si="1"/>
        <v>4.000113277544143E-4</v>
      </c>
      <c r="G20" s="142">
        <f t="shared" si="4"/>
        <v>1388</v>
      </c>
      <c r="H20" s="154">
        <f t="shared" si="2"/>
        <v>4.9134134771958143E-3</v>
      </c>
      <c r="I20" s="91"/>
      <c r="K20" s="118"/>
    </row>
    <row r="21" spans="1:11" s="93" customFormat="1" ht="25" customHeight="1">
      <c r="A21" s="91"/>
      <c r="B21" s="104">
        <f>'인원 입력 기능'!G20</f>
        <v>145</v>
      </c>
      <c r="C21" s="141">
        <f t="shared" si="0"/>
        <v>1</v>
      </c>
      <c r="D21" s="166">
        <f t="shared" si="3"/>
        <v>99.34051229769338</v>
      </c>
      <c r="E21" s="106">
        <f>'인원 입력 기능'!J20</f>
        <v>950</v>
      </c>
      <c r="F21" s="149">
        <f t="shared" si="1"/>
        <v>3.362927091740651E-3</v>
      </c>
      <c r="G21" s="142">
        <f t="shared" si="4"/>
        <v>2338</v>
      </c>
      <c r="H21" s="154">
        <f t="shared" si="2"/>
        <v>8.2763405689364657E-3</v>
      </c>
      <c r="I21" s="91"/>
      <c r="K21" s="118"/>
    </row>
    <row r="22" spans="1:11" s="93" customFormat="1" ht="25" customHeight="1">
      <c r="A22" s="91"/>
      <c r="B22" s="104">
        <f>'인원 입력 기능'!G21</f>
        <v>144</v>
      </c>
      <c r="C22" s="141">
        <f t="shared" si="0"/>
        <v>1</v>
      </c>
      <c r="D22" s="166">
        <f t="shared" si="3"/>
        <v>99.078203984537623</v>
      </c>
      <c r="E22" s="106">
        <f>'인원 입력 기능'!J21</f>
        <v>532</v>
      </c>
      <c r="F22" s="149">
        <f t="shared" si="1"/>
        <v>1.8832391713747645E-3</v>
      </c>
      <c r="G22" s="142">
        <f t="shared" si="4"/>
        <v>2870</v>
      </c>
      <c r="H22" s="154">
        <f t="shared" si="2"/>
        <v>1.0159579740311231E-2</v>
      </c>
      <c r="I22" s="91"/>
      <c r="K22" s="118"/>
    </row>
    <row r="23" spans="1:11" s="93" customFormat="1" ht="25" customHeight="1">
      <c r="A23" s="91"/>
      <c r="B23" s="104">
        <f>'인원 입력 기능'!G22</f>
        <v>143</v>
      </c>
      <c r="C23" s="141">
        <f t="shared" si="0"/>
        <v>1</v>
      </c>
      <c r="D23" s="166">
        <f t="shared" si="3"/>
        <v>98.925987284595678</v>
      </c>
      <c r="E23" s="106">
        <f>'인원 입력 기능'!J22</f>
        <v>328</v>
      </c>
      <c r="F23" s="149">
        <f t="shared" si="1"/>
        <v>1.1610948274641405E-3</v>
      </c>
      <c r="G23" s="142">
        <f t="shared" si="4"/>
        <v>3198</v>
      </c>
      <c r="H23" s="154">
        <f t="shared" si="2"/>
        <v>1.1320674567775371E-2</v>
      </c>
      <c r="I23" s="91"/>
      <c r="K23" s="118"/>
    </row>
    <row r="24" spans="1:11" s="93" customFormat="1" ht="25" customHeight="1">
      <c r="A24" s="91"/>
      <c r="B24" s="104">
        <f>'인원 입력 기능'!G23</f>
        <v>142</v>
      </c>
      <c r="C24" s="141">
        <f t="shared" si="0"/>
        <v>1</v>
      </c>
      <c r="D24" s="166">
        <f t="shared" si="3"/>
        <v>98.643855401214893</v>
      </c>
      <c r="E24" s="106">
        <f>'인원 입력 기능'!J23</f>
        <v>1266</v>
      </c>
      <c r="F24" s="149">
        <f t="shared" si="1"/>
        <v>4.4815428401512253E-3</v>
      </c>
      <c r="G24" s="142">
        <f t="shared" si="4"/>
        <v>4464</v>
      </c>
      <c r="H24" s="154">
        <f t="shared" si="2"/>
        <v>1.5802217407926596E-2</v>
      </c>
      <c r="I24" s="91"/>
      <c r="K24" s="118"/>
    </row>
    <row r="25" spans="1:11" s="93" customFormat="1" ht="25" customHeight="1">
      <c r="A25" s="91"/>
      <c r="B25" s="104">
        <f>'인원 입력 기능'!G24</f>
        <v>141</v>
      </c>
      <c r="C25" s="141">
        <f t="shared" si="0"/>
        <v>1</v>
      </c>
      <c r="D25" s="166">
        <f t="shared" si="3"/>
        <v>98.17853248941563</v>
      </c>
      <c r="E25" s="106">
        <f>'인원 입력 기능'!J24</f>
        <v>1363</v>
      </c>
      <c r="F25" s="149">
        <f t="shared" si="1"/>
        <v>4.8249153958342186E-3</v>
      </c>
      <c r="G25" s="142">
        <f t="shared" si="4"/>
        <v>5827</v>
      </c>
      <c r="H25" s="154">
        <f t="shared" si="2"/>
        <v>2.0627132803760814E-2</v>
      </c>
      <c r="I25" s="91"/>
      <c r="K25" s="118"/>
    </row>
    <row r="26" spans="1:11" s="93" customFormat="1" ht="25" customHeight="1">
      <c r="A26" s="91"/>
      <c r="B26" s="104">
        <f>'인원 입력 기능'!G25</f>
        <v>140</v>
      </c>
      <c r="C26" s="141">
        <f t="shared" si="0"/>
        <v>1</v>
      </c>
      <c r="D26" s="166">
        <f t="shared" si="3"/>
        <v>97.918525126375258</v>
      </c>
      <c r="E26" s="106">
        <f>'인원 입력 기능'!J25</f>
        <v>106</v>
      </c>
      <c r="F26" s="149">
        <f t="shared" si="1"/>
        <v>3.7523186497316738E-4</v>
      </c>
      <c r="G26" s="142">
        <f t="shared" si="4"/>
        <v>5933</v>
      </c>
      <c r="H26" s="154">
        <f t="shared" si="2"/>
        <v>2.100236466873398E-2</v>
      </c>
      <c r="I26" s="91"/>
      <c r="K26" s="118"/>
    </row>
    <row r="27" spans="1:11" s="93" customFormat="1" ht="25" customHeight="1">
      <c r="A27" s="91"/>
      <c r="B27" s="104">
        <f>'인원 입력 기능'!G26</f>
        <v>139</v>
      </c>
      <c r="C27" s="141">
        <f t="shared" si="0"/>
        <v>1</v>
      </c>
      <c r="D27" s="166">
        <f t="shared" si="3"/>
        <v>97.798521728048939</v>
      </c>
      <c r="E27" s="106">
        <f>'인원 입력 기능'!J26</f>
        <v>572</v>
      </c>
      <c r="F27" s="149">
        <f t="shared" si="1"/>
        <v>2.0248361015533182E-3</v>
      </c>
      <c r="G27" s="142">
        <f t="shared" si="4"/>
        <v>6505</v>
      </c>
      <c r="H27" s="154">
        <f t="shared" si="2"/>
        <v>2.30272007702873E-2</v>
      </c>
      <c r="I27" s="91"/>
      <c r="K27" s="118"/>
    </row>
    <row r="28" spans="1:11" s="93" customFormat="1" ht="25" customHeight="1">
      <c r="A28" s="91"/>
      <c r="B28" s="104">
        <f>'인원 입력 기능'!G27</f>
        <v>138</v>
      </c>
      <c r="C28" s="141">
        <f t="shared" si="0"/>
        <v>1</v>
      </c>
      <c r="D28" s="166">
        <f t="shared" si="3"/>
        <v>97.406121235291621</v>
      </c>
      <c r="E28" s="106">
        <f>'인원 입력 기능'!J27</f>
        <v>1645</v>
      </c>
      <c r="F28" s="149">
        <f t="shared" si="1"/>
        <v>5.8231737535930223E-3</v>
      </c>
      <c r="G28" s="142">
        <f t="shared" si="4"/>
        <v>8150</v>
      </c>
      <c r="H28" s="154">
        <f t="shared" si="2"/>
        <v>2.8850374523880323E-2</v>
      </c>
      <c r="I28" s="91"/>
      <c r="K28" s="118"/>
    </row>
    <row r="29" spans="1:11" s="93" customFormat="1" ht="25" customHeight="1">
      <c r="A29" s="91"/>
      <c r="B29" s="104">
        <f>'인원 입력 기능'!G28</f>
        <v>137</v>
      </c>
      <c r="C29" s="141">
        <f t="shared" si="0"/>
        <v>1</v>
      </c>
      <c r="D29" s="166">
        <f t="shared" si="3"/>
        <v>96.648754654999081</v>
      </c>
      <c r="E29" s="106">
        <f>'인원 입력 기능'!J28</f>
        <v>2634</v>
      </c>
      <c r="F29" s="149">
        <f t="shared" si="1"/>
        <v>9.3241578522577622E-3</v>
      </c>
      <c r="G29" s="142">
        <f t="shared" si="4"/>
        <v>10784</v>
      </c>
      <c r="H29" s="154">
        <f t="shared" si="2"/>
        <v>3.8174532376138083E-2</v>
      </c>
      <c r="I29" s="91"/>
      <c r="K29" s="118"/>
    </row>
    <row r="30" spans="1:11" s="93" customFormat="1" ht="25" customHeight="1">
      <c r="A30" s="91"/>
      <c r="B30" s="104">
        <f>'인원 입력 기능'!G29</f>
        <v>136</v>
      </c>
      <c r="C30" s="141">
        <f t="shared" si="0"/>
        <v>1</v>
      </c>
      <c r="D30" s="166">
        <f t="shared" si="3"/>
        <v>96.059003440805398</v>
      </c>
      <c r="E30" s="106">
        <f>'인원 입력 기능'!J29</f>
        <v>698</v>
      </c>
      <c r="F30" s="149">
        <f t="shared" si="1"/>
        <v>2.4708664316157626E-3</v>
      </c>
      <c r="G30" s="142">
        <f t="shared" si="4"/>
        <v>11482</v>
      </c>
      <c r="H30" s="154">
        <f t="shared" si="2"/>
        <v>4.0645398807753849E-2</v>
      </c>
      <c r="I30" s="91"/>
      <c r="K30" s="118"/>
    </row>
    <row r="31" spans="1:11" s="93" customFormat="1" ht="25" customHeight="1">
      <c r="A31" s="91"/>
      <c r="B31" s="104">
        <f>'인원 입력 기능'!G30</f>
        <v>135</v>
      </c>
      <c r="C31" s="141">
        <f t="shared" si="0"/>
        <v>2</v>
      </c>
      <c r="D31" s="166">
        <f t="shared" si="3"/>
        <v>95.662709032468172</v>
      </c>
      <c r="E31" s="106">
        <f>'인원 입력 기능'!J30</f>
        <v>1541</v>
      </c>
      <c r="F31" s="149">
        <f t="shared" si="1"/>
        <v>5.4550217351287825E-3</v>
      </c>
      <c r="G31" s="142">
        <f t="shared" si="4"/>
        <v>13023</v>
      </c>
      <c r="H31" s="154">
        <f t="shared" si="2"/>
        <v>4.6100420542882631E-2</v>
      </c>
      <c r="I31" s="91"/>
      <c r="K31" s="118"/>
    </row>
    <row r="32" spans="1:11" s="93" customFormat="1" ht="25" customHeight="1">
      <c r="A32" s="91"/>
      <c r="B32" s="104">
        <f>'인원 입력 기능'!G31</f>
        <v>134</v>
      </c>
      <c r="C32" s="141">
        <f t="shared" si="0"/>
        <v>2</v>
      </c>
      <c r="D32" s="166">
        <f t="shared" si="3"/>
        <v>94.860385426843948</v>
      </c>
      <c r="E32" s="106">
        <f>'인원 입력 기능'!J31</f>
        <v>2992</v>
      </c>
      <c r="F32" s="149">
        <f t="shared" si="1"/>
        <v>1.0591450377355819E-2</v>
      </c>
      <c r="G32" s="142">
        <f t="shared" si="4"/>
        <v>16015</v>
      </c>
      <c r="H32" s="154">
        <f t="shared" si="2"/>
        <v>5.6691870920238446E-2</v>
      </c>
      <c r="I32" s="91"/>
      <c r="K32" s="118"/>
    </row>
    <row r="33" spans="1:11" s="93" customFormat="1" ht="25" customHeight="1">
      <c r="A33" s="91"/>
      <c r="B33" s="104">
        <f>'인원 입력 기능'!G32</f>
        <v>133</v>
      </c>
      <c r="C33" s="141">
        <f t="shared" si="0"/>
        <v>2</v>
      </c>
      <c r="D33" s="166">
        <f t="shared" si="3"/>
        <v>94.08655820341815</v>
      </c>
      <c r="E33" s="106">
        <f>'인원 입력 기능'!J32</f>
        <v>1380</v>
      </c>
      <c r="F33" s="149">
        <f t="shared" si="1"/>
        <v>4.8850940911601033E-3</v>
      </c>
      <c r="G33" s="142">
        <f t="shared" si="4"/>
        <v>17395</v>
      </c>
      <c r="H33" s="154">
        <f t="shared" si="2"/>
        <v>6.1576965011398553E-2</v>
      </c>
      <c r="I33" s="91"/>
      <c r="K33" s="118"/>
    </row>
    <row r="34" spans="1:11" s="93" customFormat="1" ht="25" customHeight="1">
      <c r="A34" s="91"/>
      <c r="B34" s="104">
        <f>'인원 입력 기능'!G33</f>
        <v>132</v>
      </c>
      <c r="C34" s="141">
        <f t="shared" si="0"/>
        <v>2</v>
      </c>
      <c r="D34" s="166">
        <f t="shared" si="3"/>
        <v>93.618580349178032</v>
      </c>
      <c r="E34" s="106">
        <f>'인원 입력 기능'!J33</f>
        <v>1264</v>
      </c>
      <c r="F34" s="149">
        <f t="shared" si="1"/>
        <v>4.474462993642298E-3</v>
      </c>
      <c r="G34" s="142">
        <f t="shared" si="4"/>
        <v>18659</v>
      </c>
      <c r="H34" s="154">
        <f t="shared" si="2"/>
        <v>6.6051428005040852E-2</v>
      </c>
      <c r="I34" s="91"/>
      <c r="K34" s="118"/>
    </row>
    <row r="35" spans="1:11" s="93" customFormat="1" ht="25" customHeight="1">
      <c r="A35" s="91"/>
      <c r="B35" s="104">
        <f>'인원 입력 기능'!G34</f>
        <v>131</v>
      </c>
      <c r="C35" s="141">
        <f t="shared" si="0"/>
        <v>2</v>
      </c>
      <c r="D35" s="166">
        <f t="shared" si="3"/>
        <v>92.944755957690845</v>
      </c>
      <c r="E35" s="106">
        <f>'인원 입력 기능'!J34</f>
        <v>2543</v>
      </c>
      <c r="F35" s="149">
        <f t="shared" si="1"/>
        <v>9.0020248361015534E-3</v>
      </c>
      <c r="G35" s="142">
        <f t="shared" si="4"/>
        <v>21202</v>
      </c>
      <c r="H35" s="154">
        <f t="shared" si="2"/>
        <v>7.5053452841142398E-2</v>
      </c>
      <c r="I35" s="91"/>
      <c r="K35" s="118"/>
    </row>
    <row r="36" spans="1:11" s="93" customFormat="1" ht="25" customHeight="1">
      <c r="A36" s="91"/>
      <c r="B36" s="104">
        <f>'인원 입력 기능'!G35</f>
        <v>130</v>
      </c>
      <c r="C36" s="141">
        <f t="shared" si="0"/>
        <v>2</v>
      </c>
      <c r="D36" s="166">
        <f t="shared" si="3"/>
        <v>91.70649080327938</v>
      </c>
      <c r="E36" s="106">
        <f>'인원 입력 기능'!J35</f>
        <v>4453</v>
      </c>
      <c r="F36" s="149">
        <f t="shared" si="1"/>
        <v>1.5763278252127495E-2</v>
      </c>
      <c r="G36" s="142">
        <f t="shared" si="4"/>
        <v>25655</v>
      </c>
      <c r="H36" s="154">
        <f t="shared" si="2"/>
        <v>9.0816731093269903E-2</v>
      </c>
      <c r="I36" s="91"/>
      <c r="K36" s="118"/>
    </row>
    <row r="37" spans="1:11" s="93" customFormat="1" ht="25" customHeight="1">
      <c r="A37" s="91"/>
      <c r="B37" s="104">
        <f>'인원 입력 기능'!G36</f>
        <v>129</v>
      </c>
      <c r="C37" s="141">
        <f t="shared" si="0"/>
        <v>2</v>
      </c>
      <c r="D37" s="166">
        <f t="shared" si="3"/>
        <v>90.703630545289784</v>
      </c>
      <c r="E37" s="106">
        <f>'인원 입력 기능'!J36</f>
        <v>1213</v>
      </c>
      <c r="F37" s="149">
        <f t="shared" si="1"/>
        <v>4.2939269076646422E-3</v>
      </c>
      <c r="G37" s="142">
        <f t="shared" si="4"/>
        <v>26868</v>
      </c>
      <c r="H37" s="154">
        <f t="shared" si="2"/>
        <v>9.5110658000934545E-2</v>
      </c>
      <c r="I37" s="91"/>
      <c r="K37" s="118"/>
    </row>
    <row r="38" spans="1:11" s="93" customFormat="1" ht="25" customHeight="1">
      <c r="A38" s="91"/>
      <c r="B38" s="104">
        <f>'인원 입력 기능'!G37</f>
        <v>128</v>
      </c>
      <c r="C38" s="141">
        <f t="shared" ref="C38:C67" si="5">IF(ROUND(B38,0)&gt;=$M$6,1,IF(ROUND(B38,0)&gt;=$M$7,2,IF(ROUND(B38,0)&gt;=$M$8,3,IF(ROUND(B38,0)&gt;=$M$9,4,IF(ROUND(B38,0)&gt;=$M$10,5,IF(ROUND(B38,0)&gt;=$M$11,6,IF(ROUND(B38,0)&gt;=$M$12,7,IF(ROUND(B38,0)&gt;=$M$13,8,9))))))))</f>
        <v>2</v>
      </c>
      <c r="D38" s="166">
        <f t="shared" si="3"/>
        <v>90.12343712388315</v>
      </c>
      <c r="E38" s="106">
        <f>'인원 입력 기능'!J37</f>
        <v>2065</v>
      </c>
      <c r="F38" s="149">
        <f t="shared" si="1"/>
        <v>7.3099415204678359E-3</v>
      </c>
      <c r="G38" s="142">
        <f t="shared" si="4"/>
        <v>28933</v>
      </c>
      <c r="H38" s="154">
        <f t="shared" si="2"/>
        <v>0.10242059952140238</v>
      </c>
      <c r="I38" s="91"/>
      <c r="K38" s="118"/>
    </row>
    <row r="39" spans="1:11" s="93" customFormat="1" ht="25" customHeight="1">
      <c r="A39" s="91"/>
      <c r="B39" s="104">
        <f>'인원 입력 기능'!G38</f>
        <v>127</v>
      </c>
      <c r="C39" s="141">
        <f t="shared" si="5"/>
        <v>2</v>
      </c>
      <c r="D39" s="166">
        <f t="shared" si="3"/>
        <v>89.386425102303775</v>
      </c>
      <c r="E39" s="106">
        <f>'인원 입력 기능'!J38</f>
        <v>2099</v>
      </c>
      <c r="F39" s="149">
        <f t="shared" si="1"/>
        <v>7.430298911119607E-3</v>
      </c>
      <c r="G39" s="142">
        <f t="shared" si="4"/>
        <v>31032</v>
      </c>
      <c r="H39" s="154">
        <f t="shared" si="2"/>
        <v>0.10985089843252198</v>
      </c>
      <c r="I39" s="91"/>
      <c r="K39" s="118"/>
    </row>
    <row r="40" spans="1:11" s="93" customFormat="1" ht="25" customHeight="1">
      <c r="A40" s="91"/>
      <c r="B40" s="104">
        <f>'인원 입력 기능'!G39</f>
        <v>126</v>
      </c>
      <c r="C40" s="141">
        <f t="shared" si="5"/>
        <v>2</v>
      </c>
      <c r="D40" s="166">
        <f t="shared" si="3"/>
        <v>88.03010350735596</v>
      </c>
      <c r="E40" s="106">
        <f>'인원 입력 기능'!J39</f>
        <v>5564</v>
      </c>
      <c r="F40" s="149">
        <f t="shared" si="1"/>
        <v>1.9696132987836824E-2</v>
      </c>
      <c r="G40" s="142">
        <f t="shared" si="4"/>
        <v>36596</v>
      </c>
      <c r="H40" s="154">
        <f t="shared" si="2"/>
        <v>0.12954703142035881</v>
      </c>
      <c r="I40" s="91"/>
      <c r="K40" s="118"/>
    </row>
    <row r="41" spans="1:11" s="93" customFormat="1" ht="25" customHeight="1">
      <c r="A41" s="91"/>
      <c r="B41" s="104">
        <f>'인원 입력 기능'!G40</f>
        <v>125</v>
      </c>
      <c r="C41" s="141">
        <f t="shared" si="5"/>
        <v>3</v>
      </c>
      <c r="D41" s="166">
        <f t="shared" si="3"/>
        <v>86.61944409045212</v>
      </c>
      <c r="E41" s="106">
        <f>'인원 입력 기능'!J40</f>
        <v>2406</v>
      </c>
      <c r="F41" s="149">
        <f t="shared" si="1"/>
        <v>8.5170553502400062E-3</v>
      </c>
      <c r="G41" s="142">
        <f t="shared" si="4"/>
        <v>39002</v>
      </c>
      <c r="H41" s="154">
        <f t="shared" si="2"/>
        <v>0.13806408677059881</v>
      </c>
      <c r="I41" s="91"/>
      <c r="K41" s="118"/>
    </row>
    <row r="42" spans="1:11" s="93" customFormat="1" ht="25" customHeight="1">
      <c r="A42" s="91"/>
      <c r="B42" s="104">
        <f>'인원 입력 기능'!G41</f>
        <v>124</v>
      </c>
      <c r="C42" s="141">
        <f t="shared" si="5"/>
        <v>3</v>
      </c>
      <c r="D42" s="166">
        <f t="shared" si="3"/>
        <v>85.505961230760519</v>
      </c>
      <c r="E42" s="106">
        <f>'인원 입력 기능'!J41</f>
        <v>3885</v>
      </c>
      <c r="F42" s="149">
        <f t="shared" si="1"/>
        <v>1.3752601843592031E-2</v>
      </c>
      <c r="G42" s="142">
        <f t="shared" si="4"/>
        <v>42887</v>
      </c>
      <c r="H42" s="154">
        <f t="shared" si="2"/>
        <v>0.15181668861419084</v>
      </c>
      <c r="I42" s="91"/>
      <c r="K42" s="118"/>
    </row>
    <row r="43" spans="1:11" s="93" customFormat="1" ht="25" customHeight="1">
      <c r="A43" s="91"/>
      <c r="B43" s="104">
        <f>'인원 입력 기능'!G42</f>
        <v>123</v>
      </c>
      <c r="C43" s="141">
        <f t="shared" si="5"/>
        <v>3</v>
      </c>
      <c r="D43" s="166">
        <f t="shared" si="3"/>
        <v>83.864498817665634</v>
      </c>
      <c r="E43" s="106">
        <f>'인원 입력 기능'!J42</f>
        <v>5389</v>
      </c>
      <c r="F43" s="149">
        <f t="shared" si="1"/>
        <v>1.907664641830565E-2</v>
      </c>
      <c r="G43" s="142">
        <f t="shared" si="4"/>
        <v>48276</v>
      </c>
      <c r="H43" s="154">
        <f t="shared" si="2"/>
        <v>0.17089333503249649</v>
      </c>
      <c r="I43" s="91"/>
      <c r="K43" s="118"/>
    </row>
    <row r="44" spans="1:11" s="93" customFormat="1" ht="25" customHeight="1">
      <c r="A44" s="91"/>
      <c r="B44" s="104">
        <f>'인원 입력 기능'!G43</f>
        <v>122</v>
      </c>
      <c r="C44" s="141">
        <f t="shared" si="5"/>
        <v>3</v>
      </c>
      <c r="D44" s="166">
        <f t="shared" si="3"/>
        <v>82.611188989422715</v>
      </c>
      <c r="E44" s="106">
        <f>'인원 입력 기능'!J43</f>
        <v>1692</v>
      </c>
      <c r="F44" s="149">
        <f t="shared" si="1"/>
        <v>5.9895501465528226E-3</v>
      </c>
      <c r="G44" s="142">
        <f t="shared" si="4"/>
        <v>49968</v>
      </c>
      <c r="H44" s="154">
        <f t="shared" si="2"/>
        <v>0.17688288517904932</v>
      </c>
      <c r="I44" s="91"/>
      <c r="K44" s="118"/>
    </row>
    <row r="45" spans="1:11" s="93" customFormat="1" ht="25" customHeight="1">
      <c r="A45" s="91"/>
      <c r="B45" s="104">
        <f>'인원 입력 기능'!G44</f>
        <v>121</v>
      </c>
      <c r="C45" s="141">
        <f t="shared" si="5"/>
        <v>3</v>
      </c>
      <c r="D45" s="166">
        <f t="shared" si="3"/>
        <v>81.855769366920129</v>
      </c>
      <c r="E45" s="106">
        <f>'인원 입력 기능'!J44</f>
        <v>2576</v>
      </c>
      <c r="F45" s="149">
        <f t="shared" si="1"/>
        <v>9.11884230349886E-3</v>
      </c>
      <c r="G45" s="142">
        <f t="shared" si="4"/>
        <v>52544</v>
      </c>
      <c r="H45" s="154">
        <f t="shared" si="2"/>
        <v>0.18600172748254817</v>
      </c>
      <c r="I45" s="91"/>
      <c r="K45" s="118"/>
    </row>
    <row r="46" spans="1:11" s="93" customFormat="1" ht="25" customHeight="1">
      <c r="A46" s="91"/>
      <c r="B46" s="104">
        <f>'인원 입력 기능'!G45</f>
        <v>120</v>
      </c>
      <c r="C46" s="141">
        <f t="shared" si="5"/>
        <v>3</v>
      </c>
      <c r="D46" s="166">
        <f t="shared" si="3"/>
        <v>80.460862608498644</v>
      </c>
      <c r="E46" s="106">
        <f>'인원 입력 기능'!J45</f>
        <v>5305</v>
      </c>
      <c r="F46" s="149">
        <f t="shared" si="1"/>
        <v>1.8779292864930689E-2</v>
      </c>
      <c r="G46" s="142">
        <f t="shared" si="4"/>
        <v>57849</v>
      </c>
      <c r="H46" s="154">
        <f t="shared" si="2"/>
        <v>0.20478102034747886</v>
      </c>
      <c r="I46" s="91"/>
      <c r="K46" s="118"/>
    </row>
    <row r="47" spans="1:11" s="93" customFormat="1" ht="25" customHeight="1">
      <c r="A47" s="91"/>
      <c r="B47" s="104">
        <f>'인원 입력 기능'!G46</f>
        <v>119</v>
      </c>
      <c r="C47" s="141">
        <f t="shared" si="5"/>
        <v>3</v>
      </c>
      <c r="D47" s="166">
        <f t="shared" si="3"/>
        <v>78.569658609801337</v>
      </c>
      <c r="E47" s="106">
        <f>'인원 입력 기능'!J46</f>
        <v>5380</v>
      </c>
      <c r="F47" s="149">
        <f t="shared" si="1"/>
        <v>1.9044787109015478E-2</v>
      </c>
      <c r="G47" s="142">
        <f t="shared" si="4"/>
        <v>63229</v>
      </c>
      <c r="H47" s="154">
        <f t="shared" si="2"/>
        <v>0.22382580745649433</v>
      </c>
      <c r="I47" s="91"/>
      <c r="K47" s="118"/>
    </row>
    <row r="48" spans="1:11" s="93" customFormat="1" ht="25" customHeight="1">
      <c r="A48" s="91"/>
      <c r="B48" s="104">
        <f>'인원 입력 기능'!G47</f>
        <v>118</v>
      </c>
      <c r="C48" s="141">
        <f t="shared" si="5"/>
        <v>3</v>
      </c>
      <c r="D48" s="166">
        <f t="shared" si="3"/>
        <v>77.217761918921596</v>
      </c>
      <c r="E48" s="106">
        <f>'인원 입력 기능'!J47</f>
        <v>2258</v>
      </c>
      <c r="F48" s="149">
        <f t="shared" si="1"/>
        <v>7.993146708579358E-3</v>
      </c>
      <c r="G48" s="142">
        <f t="shared" si="4"/>
        <v>65487</v>
      </c>
      <c r="H48" s="154">
        <f t="shared" si="2"/>
        <v>0.2318189541650737</v>
      </c>
      <c r="I48" s="91"/>
      <c r="K48" s="118"/>
    </row>
    <row r="49" spans="1:11" s="93" customFormat="1" ht="25" customHeight="1">
      <c r="A49" s="91"/>
      <c r="B49" s="104">
        <f>'인원 입력 기능'!G48</f>
        <v>117</v>
      </c>
      <c r="C49" s="141">
        <f t="shared" si="5"/>
        <v>4</v>
      </c>
      <c r="D49" s="166">
        <f t="shared" si="3"/>
        <v>75.822147175849224</v>
      </c>
      <c r="E49" s="106">
        <f>'인원 입력 기능'!J48</f>
        <v>5627</v>
      </c>
      <c r="F49" s="149">
        <f t="shared" si="1"/>
        <v>1.9919148152868046E-2</v>
      </c>
      <c r="G49" s="142">
        <f t="shared" si="4"/>
        <v>71114</v>
      </c>
      <c r="H49" s="154">
        <f t="shared" si="2"/>
        <v>0.25173810231794175</v>
      </c>
      <c r="I49" s="91"/>
      <c r="K49" s="118"/>
    </row>
    <row r="50" spans="1:11" s="93" customFormat="1" ht="25" customHeight="1">
      <c r="A50" s="91"/>
      <c r="B50" s="104">
        <f>'인원 입력 기능'!G49</f>
        <v>116</v>
      </c>
      <c r="C50" s="141">
        <f t="shared" si="5"/>
        <v>4</v>
      </c>
      <c r="D50" s="166">
        <f t="shared" si="3"/>
        <v>73.893773982980051</v>
      </c>
      <c r="E50" s="106">
        <f>'인원 입력 기능'!J49</f>
        <v>5268</v>
      </c>
      <c r="F50" s="149">
        <f t="shared" si="1"/>
        <v>1.8648315704515524E-2</v>
      </c>
      <c r="G50" s="142">
        <f t="shared" si="4"/>
        <v>76382</v>
      </c>
      <c r="H50" s="154">
        <f t="shared" si="2"/>
        <v>0.27038641802245728</v>
      </c>
      <c r="I50" s="91"/>
      <c r="K50" s="118"/>
    </row>
    <row r="51" spans="1:11" s="93" customFormat="1" ht="25" customHeight="1">
      <c r="A51" s="91"/>
      <c r="B51" s="104">
        <f>'인원 입력 기능'!G50</f>
        <v>115</v>
      </c>
      <c r="C51" s="141">
        <f t="shared" si="5"/>
        <v>4</v>
      </c>
      <c r="D51" s="166">
        <f t="shared" si="3"/>
        <v>72.52364668733982</v>
      </c>
      <c r="E51" s="106">
        <f>'인원 입력 기능'!J50</f>
        <v>2473</v>
      </c>
      <c r="F51" s="149">
        <f t="shared" si="1"/>
        <v>8.7542302082890839E-3</v>
      </c>
      <c r="G51" s="142">
        <f t="shared" si="4"/>
        <v>78855</v>
      </c>
      <c r="H51" s="154">
        <f t="shared" si="2"/>
        <v>0.27914064823074636</v>
      </c>
      <c r="I51" s="91"/>
      <c r="K51" s="118"/>
    </row>
    <row r="52" spans="1:11" s="93" customFormat="1" ht="25" customHeight="1">
      <c r="A52" s="91"/>
      <c r="B52" s="104">
        <f>'인원 입력 기능'!G51</f>
        <v>114</v>
      </c>
      <c r="C52" s="141">
        <f t="shared" si="5"/>
        <v>4</v>
      </c>
      <c r="D52" s="166">
        <f t="shared" si="3"/>
        <v>71.365914786967409</v>
      </c>
      <c r="E52" s="106">
        <f>'인원 입력 기능'!J51</f>
        <v>4068</v>
      </c>
      <c r="F52" s="149">
        <f t="shared" si="1"/>
        <v>1.4400407799158915E-2</v>
      </c>
      <c r="G52" s="142">
        <f t="shared" si="4"/>
        <v>82923</v>
      </c>
      <c r="H52" s="154">
        <f t="shared" si="2"/>
        <v>0.29354105602990527</v>
      </c>
      <c r="I52" s="91"/>
      <c r="K52" s="118"/>
    </row>
    <row r="53" spans="1:11" s="93" customFormat="1" ht="25" customHeight="1">
      <c r="A53" s="91"/>
      <c r="B53" s="104">
        <f>'인원 입력 기능'!G52</f>
        <v>113</v>
      </c>
      <c r="C53" s="141">
        <f t="shared" si="5"/>
        <v>4</v>
      </c>
      <c r="D53" s="166">
        <f t="shared" si="3"/>
        <v>69.775250272574098</v>
      </c>
      <c r="E53" s="106">
        <f>'인원 입력 기능'!J52</f>
        <v>4919</v>
      </c>
      <c r="F53" s="149">
        <f t="shared" si="1"/>
        <v>1.7412882488707645E-2</v>
      </c>
      <c r="G53" s="142">
        <f t="shared" si="4"/>
        <v>87842</v>
      </c>
      <c r="H53" s="154">
        <f t="shared" si="2"/>
        <v>0.31095393851861292</v>
      </c>
      <c r="I53" s="91"/>
      <c r="K53" s="118"/>
    </row>
    <row r="54" spans="1:11" s="93" customFormat="1" ht="25" customHeight="1">
      <c r="A54" s="91"/>
      <c r="B54" s="104">
        <f>'인원 입력 기능'!G53</f>
        <v>112</v>
      </c>
      <c r="C54" s="141">
        <f t="shared" si="5"/>
        <v>4</v>
      </c>
      <c r="D54" s="166">
        <f t="shared" si="3"/>
        <v>68.353971085906863</v>
      </c>
      <c r="E54" s="106">
        <f>'인원 입력 기능'!J53</f>
        <v>3111</v>
      </c>
      <c r="F54" s="149">
        <f t="shared" si="1"/>
        <v>1.1012701244637017E-2</v>
      </c>
      <c r="G54" s="142">
        <f t="shared" si="4"/>
        <v>90953</v>
      </c>
      <c r="H54" s="154">
        <f t="shared" si="2"/>
        <v>0.32196663976324991</v>
      </c>
      <c r="I54" s="91"/>
      <c r="K54" s="118"/>
    </row>
    <row r="55" spans="1:11" s="93" customFormat="1" ht="25" customHeight="1">
      <c r="A55" s="91"/>
      <c r="B55" s="104">
        <f>'인원 입력 기능'!G54</f>
        <v>111</v>
      </c>
      <c r="C55" s="141">
        <f t="shared" si="5"/>
        <v>4</v>
      </c>
      <c r="D55" s="166">
        <f t="shared" si="3"/>
        <v>67.210575874715033</v>
      </c>
      <c r="E55" s="106">
        <f>'인원 입력 기능'!J54</f>
        <v>3349</v>
      </c>
      <c r="F55" s="149">
        <f t="shared" si="1"/>
        <v>1.1855202979199411E-2</v>
      </c>
      <c r="G55" s="142">
        <f t="shared" si="4"/>
        <v>94302</v>
      </c>
      <c r="H55" s="154">
        <f t="shared" si="2"/>
        <v>0.33382184274244936</v>
      </c>
      <c r="I55" s="91"/>
      <c r="K55" s="118"/>
    </row>
    <row r="56" spans="1:11" s="93" customFormat="1" ht="25" customHeight="1">
      <c r="A56" s="91"/>
      <c r="B56" s="104">
        <f>'인원 입력 기능'!G55</f>
        <v>110</v>
      </c>
      <c r="C56" s="141">
        <f t="shared" si="5"/>
        <v>4</v>
      </c>
      <c r="D56" s="166">
        <f t="shared" si="3"/>
        <v>65.813545162340887</v>
      </c>
      <c r="E56" s="106">
        <f>'인원 입력 기능'!J55</f>
        <v>4544</v>
      </c>
      <c r="F56" s="149">
        <f t="shared" si="1"/>
        <v>1.6085411268283705E-2</v>
      </c>
      <c r="G56" s="142">
        <f t="shared" si="4"/>
        <v>98846</v>
      </c>
      <c r="H56" s="154">
        <f t="shared" si="2"/>
        <v>0.34990725401073303</v>
      </c>
      <c r="I56" s="91"/>
      <c r="K56" s="118"/>
    </row>
    <row r="57" spans="1:11" s="93" customFormat="1" ht="25" customHeight="1">
      <c r="A57" s="91"/>
      <c r="B57" s="104">
        <f>'인원 입력 기능'!G56</f>
        <v>109</v>
      </c>
      <c r="C57" s="141">
        <f t="shared" si="5"/>
        <v>4</v>
      </c>
      <c r="D57" s="166">
        <f t="shared" si="3"/>
        <v>64.352087846735486</v>
      </c>
      <c r="E57" s="106">
        <f>'인원 입력 기능'!J56</f>
        <v>3713</v>
      </c>
      <c r="F57" s="149">
        <f t="shared" si="1"/>
        <v>1.314373504382425E-2</v>
      </c>
      <c r="G57" s="142">
        <f t="shared" si="4"/>
        <v>102559</v>
      </c>
      <c r="H57" s="154">
        <f t="shared" si="2"/>
        <v>0.36305098905455729</v>
      </c>
      <c r="I57" s="91"/>
      <c r="K57" s="118"/>
    </row>
    <row r="58" spans="1:11" s="93" customFormat="1" ht="25" customHeight="1">
      <c r="A58" s="91"/>
      <c r="B58" s="104">
        <f>'인원 입력 기능'!G57</f>
        <v>108</v>
      </c>
      <c r="C58" s="141">
        <f t="shared" si="5"/>
        <v>4</v>
      </c>
      <c r="D58" s="166">
        <f t="shared" si="3"/>
        <v>62.9106310975178</v>
      </c>
      <c r="E58" s="106">
        <f>'인원 입력 기능'!J57</f>
        <v>4431</v>
      </c>
      <c r="F58" s="149">
        <f t="shared" si="1"/>
        <v>1.5685399940529289E-2</v>
      </c>
      <c r="G58" s="142">
        <f t="shared" si="4"/>
        <v>106990</v>
      </c>
      <c r="H58" s="154">
        <f t="shared" si="2"/>
        <v>0.3787363889950866</v>
      </c>
      <c r="I58" s="91"/>
      <c r="K58" s="118"/>
    </row>
    <row r="59" spans="1:11" s="93" customFormat="1" ht="25" customHeight="1">
      <c r="A59" s="91"/>
      <c r="B59" s="104">
        <f>'인원 입력 기능'!G58</f>
        <v>107</v>
      </c>
      <c r="C59" s="141">
        <f t="shared" si="5"/>
        <v>4</v>
      </c>
      <c r="D59" s="166">
        <f t="shared" si="3"/>
        <v>61.417845461110396</v>
      </c>
      <c r="E59" s="106">
        <f>'인원 입력 기능'!J58</f>
        <v>4003</v>
      </c>
      <c r="F59" s="149">
        <f t="shared" si="1"/>
        <v>1.4170312787618764E-2</v>
      </c>
      <c r="G59" s="142">
        <f t="shared" si="4"/>
        <v>110993</v>
      </c>
      <c r="H59" s="154">
        <f t="shared" si="2"/>
        <v>0.39290670178270537</v>
      </c>
      <c r="I59" s="91"/>
      <c r="K59" s="118"/>
    </row>
    <row r="60" spans="1:11" s="93" customFormat="1" ht="25" customHeight="1">
      <c r="A60" s="91"/>
      <c r="B60" s="104">
        <f>'인원 입력 기능'!G59</f>
        <v>106</v>
      </c>
      <c r="C60" s="141">
        <f t="shared" si="5"/>
        <v>4</v>
      </c>
      <c r="D60" s="166">
        <f t="shared" si="3"/>
        <v>60.176925364258103</v>
      </c>
      <c r="E60" s="106">
        <f>'인원 입력 기능'!J59</f>
        <v>3008</v>
      </c>
      <c r="F60" s="149">
        <f t="shared" si="1"/>
        <v>1.0648089149427241E-2</v>
      </c>
      <c r="G60" s="142">
        <f t="shared" si="4"/>
        <v>114001</v>
      </c>
      <c r="H60" s="154">
        <f t="shared" si="2"/>
        <v>0.40355479093213259</v>
      </c>
      <c r="I60" s="91"/>
      <c r="K60" s="118"/>
    </row>
    <row r="61" spans="1:11" s="93" customFormat="1" ht="25" customHeight="1">
      <c r="A61" s="91"/>
      <c r="B61" s="104">
        <f>'인원 입력 기능'!G60</f>
        <v>105</v>
      </c>
      <c r="C61" s="141">
        <f t="shared" si="5"/>
        <v>5</v>
      </c>
      <c r="D61" s="166">
        <f t="shared" si="3"/>
        <v>59.083089078628781</v>
      </c>
      <c r="E61" s="106">
        <f>'인원 입력 기능'!J60</f>
        <v>3172</v>
      </c>
      <c r="F61" s="149">
        <f t="shared" si="1"/>
        <v>1.1228636563159311E-2</v>
      </c>
      <c r="G61" s="142">
        <f t="shared" si="4"/>
        <v>117173</v>
      </c>
      <c r="H61" s="154">
        <f t="shared" si="2"/>
        <v>0.4147834274952919</v>
      </c>
      <c r="I61" s="91"/>
      <c r="K61" s="118"/>
    </row>
    <row r="62" spans="1:11" s="93" customFormat="1" ht="25" customHeight="1">
      <c r="A62" s="91"/>
      <c r="B62" s="104">
        <f>'인원 입력 기능'!G61</f>
        <v>104</v>
      </c>
      <c r="C62" s="141">
        <f t="shared" si="5"/>
        <v>5</v>
      </c>
      <c r="D62" s="166">
        <f t="shared" si="3"/>
        <v>57.844646928054601</v>
      </c>
      <c r="E62" s="106">
        <f>'인원 입력 기능'!J61</f>
        <v>3825</v>
      </c>
      <c r="F62" s="149">
        <f t="shared" si="1"/>
        <v>1.35402064483242E-2</v>
      </c>
      <c r="G62" s="142">
        <f t="shared" si="4"/>
        <v>120998</v>
      </c>
      <c r="H62" s="154">
        <f t="shared" si="2"/>
        <v>0.42832363394361611</v>
      </c>
      <c r="I62" s="91"/>
      <c r="K62" s="118"/>
    </row>
    <row r="63" spans="1:11" s="93" customFormat="1" ht="25" customHeight="1">
      <c r="A63" s="91"/>
      <c r="B63" s="104">
        <f>'인원 입력 기능'!G62</f>
        <v>103</v>
      </c>
      <c r="C63" s="141">
        <f t="shared" si="5"/>
        <v>5</v>
      </c>
      <c r="D63" s="166">
        <f t="shared" si="3"/>
        <v>56.538238250994709</v>
      </c>
      <c r="E63" s="106">
        <f>'인원 입력 기능'!J62</f>
        <v>3556</v>
      </c>
      <c r="F63" s="149">
        <f t="shared" si="1"/>
        <v>1.2587967092873426E-2</v>
      </c>
      <c r="G63" s="142">
        <f t="shared" si="4"/>
        <v>124554</v>
      </c>
      <c r="H63" s="154">
        <f t="shared" si="2"/>
        <v>0.44091160103648952</v>
      </c>
      <c r="I63" s="91"/>
      <c r="K63" s="118"/>
    </row>
    <row r="64" spans="1:11" s="93" customFormat="1" ht="25" customHeight="1">
      <c r="A64" s="91"/>
      <c r="B64" s="104">
        <f>'인원 입력 기능'!G63</f>
        <v>102</v>
      </c>
      <c r="C64" s="141">
        <f t="shared" si="5"/>
        <v>5</v>
      </c>
      <c r="D64" s="166">
        <f t="shared" si="3"/>
        <v>55.367762626906249</v>
      </c>
      <c r="E64" s="106">
        <f>'인원 입력 기능'!J63</f>
        <v>3057</v>
      </c>
      <c r="F64" s="149">
        <f t="shared" si="1"/>
        <v>1.0821545388895969E-2</v>
      </c>
      <c r="G64" s="142">
        <f t="shared" si="4"/>
        <v>127611</v>
      </c>
      <c r="H64" s="154">
        <f t="shared" si="2"/>
        <v>0.45173314642538548</v>
      </c>
      <c r="I64" s="91"/>
      <c r="K64" s="118"/>
    </row>
    <row r="65" spans="1:11" s="93" customFormat="1" ht="25" customHeight="1">
      <c r="A65" s="91"/>
      <c r="B65" s="104">
        <f>'인원 입력 기능'!G64</f>
        <v>101</v>
      </c>
      <c r="C65" s="141">
        <f t="shared" si="5"/>
        <v>5</v>
      </c>
      <c r="D65" s="166">
        <f t="shared" si="3"/>
        <v>54.153745946787879</v>
      </c>
      <c r="E65" s="106">
        <f>'인원 입력 기능'!J64</f>
        <v>3802</v>
      </c>
      <c r="F65" s="149">
        <f t="shared" si="1"/>
        <v>1.3458788213471531E-2</v>
      </c>
      <c r="G65" s="142">
        <f t="shared" si="4"/>
        <v>131413</v>
      </c>
      <c r="H65" s="154">
        <f t="shared" si="2"/>
        <v>0.46519193463885705</v>
      </c>
      <c r="I65" s="91"/>
      <c r="K65" s="118"/>
    </row>
    <row r="66" spans="1:11" s="93" customFormat="1" ht="25" customHeight="1">
      <c r="A66" s="91"/>
      <c r="B66" s="104">
        <f>'인원 입력 기능'!G65</f>
        <v>100</v>
      </c>
      <c r="C66" s="141">
        <f t="shared" si="5"/>
        <v>5</v>
      </c>
      <c r="D66" s="166">
        <f t="shared" si="3"/>
        <v>52.793176443934698</v>
      </c>
      <c r="E66" s="106">
        <f>'인원 입력 기능'!J65</f>
        <v>3885</v>
      </c>
      <c r="F66" s="149">
        <f t="shared" si="1"/>
        <v>1.3752601843592031E-2</v>
      </c>
      <c r="G66" s="142">
        <f t="shared" si="4"/>
        <v>135298</v>
      </c>
      <c r="H66" s="154">
        <f t="shared" si="2"/>
        <v>0.47894453648244906</v>
      </c>
      <c r="I66" s="91"/>
      <c r="K66" s="118"/>
    </row>
    <row r="67" spans="1:11" s="93" customFormat="1" ht="25" customHeight="1">
      <c r="A67" s="91"/>
      <c r="B67" s="104">
        <f>'인원 입력 기능'!G66</f>
        <v>99</v>
      </c>
      <c r="C67" s="141">
        <f t="shared" si="5"/>
        <v>5</v>
      </c>
      <c r="D67" s="166">
        <f t="shared" si="3"/>
        <v>51.430305990966119</v>
      </c>
      <c r="E67" s="106">
        <f>'인원 입력 기능'!J66</f>
        <v>3815</v>
      </c>
      <c r="F67" s="149">
        <f t="shared" si="1"/>
        <v>1.3504807215779562E-2</v>
      </c>
      <c r="G67" s="142">
        <f t="shared" si="4"/>
        <v>139113</v>
      </c>
      <c r="H67" s="154">
        <f t="shared" si="2"/>
        <v>0.49244934369822863</v>
      </c>
      <c r="I67" s="91"/>
      <c r="K67" s="118"/>
    </row>
    <row r="68" spans="1:11" s="93" customFormat="1" ht="25" customHeight="1">
      <c r="A68" s="91"/>
      <c r="B68" s="104">
        <f>'인원 입력 기능'!G67</f>
        <v>98</v>
      </c>
      <c r="C68" s="141">
        <f t="shared" ref="C68:C101" si="6">IF(ROUND(B68,0)&gt;=$M$6,1,IF(ROUND(B68,0)&gt;=$M$7,2,IF(ROUND(B68,0)&gt;=$M$8,3,IF(ROUND(B68,0)&gt;=$M$9,4,IF(ROUND(B68,0)&gt;=$M$10,5,IF(ROUND(B68,0)&gt;=$M$11,6,IF(ROUND(B68,0)&gt;=$M$12,7,IF(ROUND(B68,0)&gt;=$M$13,8,9))))))))</f>
        <v>5</v>
      </c>
      <c r="D68" s="166">
        <f t="shared" ref="D68:D101" si="7">100*(1-(G67+G68)/2/$H$2)</f>
        <v>50.199828667714485</v>
      </c>
      <c r="E68" s="106">
        <f>'인원 입력 기능'!J67</f>
        <v>3137</v>
      </c>
      <c r="F68" s="149">
        <f t="shared" ref="F68:F101" si="8">E68/$H$2</f>
        <v>1.1104739249253075E-2</v>
      </c>
      <c r="G68" s="142">
        <f t="shared" ref="G68:G101" si="9">E68+G67</f>
        <v>142250</v>
      </c>
      <c r="H68" s="154">
        <f t="shared" ref="H68:H101" si="10">G68/$H$2</f>
        <v>0.50355408294748172</v>
      </c>
      <c r="I68" s="91"/>
      <c r="K68" s="118"/>
    </row>
    <row r="69" spans="1:11" s="93" customFormat="1" ht="25" customHeight="1">
      <c r="A69" s="91"/>
      <c r="B69" s="104">
        <f>'인원 입력 기능'!G68</f>
        <v>97</v>
      </c>
      <c r="C69" s="141">
        <f t="shared" si="6"/>
        <v>5</v>
      </c>
      <c r="D69" s="166">
        <f t="shared" si="7"/>
        <v>49.047760644549221</v>
      </c>
      <c r="E69" s="106">
        <f>'인원 입력 기능'!J68</f>
        <v>3372</v>
      </c>
      <c r="F69" s="149">
        <f t="shared" si="8"/>
        <v>1.193662121405208E-2</v>
      </c>
      <c r="G69" s="142">
        <f t="shared" si="9"/>
        <v>145622</v>
      </c>
      <c r="H69" s="154">
        <f t="shared" si="10"/>
        <v>0.51549070416153375</v>
      </c>
      <c r="I69" s="91"/>
      <c r="K69" s="118"/>
    </row>
    <row r="70" spans="1:11" s="93" customFormat="1" ht="25" customHeight="1">
      <c r="A70" s="91"/>
      <c r="B70" s="104">
        <f>'인원 입력 기능'!G69</f>
        <v>96</v>
      </c>
      <c r="C70" s="141">
        <f t="shared" si="6"/>
        <v>5</v>
      </c>
      <c r="D70" s="166">
        <f t="shared" si="7"/>
        <v>47.898878552312986</v>
      </c>
      <c r="E70" s="106">
        <f>'인원 입력 기능'!J69</f>
        <v>3119</v>
      </c>
      <c r="F70" s="149">
        <f t="shared" si="8"/>
        <v>1.1041020630672726E-2</v>
      </c>
      <c r="G70" s="142">
        <f t="shared" si="9"/>
        <v>148741</v>
      </c>
      <c r="H70" s="154">
        <f t="shared" si="10"/>
        <v>0.52653172479220656</v>
      </c>
      <c r="I70" s="91"/>
      <c r="K70" s="118"/>
    </row>
    <row r="71" spans="1:11" s="93" customFormat="1" ht="25" customHeight="1">
      <c r="A71" s="91"/>
      <c r="B71" s="104">
        <f>'인원 입력 기능'!G70</f>
        <v>95</v>
      </c>
      <c r="C71" s="141">
        <f t="shared" si="6"/>
        <v>5</v>
      </c>
      <c r="D71" s="166">
        <f t="shared" si="7"/>
        <v>46.669817198363141</v>
      </c>
      <c r="E71" s="106">
        <f>'인원 입력 기능'!J70</f>
        <v>3825</v>
      </c>
      <c r="F71" s="149">
        <f t="shared" si="8"/>
        <v>1.35402064483242E-2</v>
      </c>
      <c r="G71" s="142">
        <f t="shared" si="9"/>
        <v>152566</v>
      </c>
      <c r="H71" s="154">
        <f t="shared" si="10"/>
        <v>0.54007193124053066</v>
      </c>
      <c r="I71" s="91"/>
      <c r="K71" s="118"/>
    </row>
    <row r="72" spans="1:11" s="93" customFormat="1" ht="25" customHeight="1">
      <c r="A72" s="91"/>
      <c r="B72" s="104">
        <f>'인원 입력 기능'!G71</f>
        <v>94</v>
      </c>
      <c r="C72" s="141">
        <f t="shared" si="6"/>
        <v>5</v>
      </c>
      <c r="D72" s="166">
        <f t="shared" si="7"/>
        <v>45.377214221995665</v>
      </c>
      <c r="E72" s="106">
        <f>'인원 입력 기능'!J71</f>
        <v>3478</v>
      </c>
      <c r="F72" s="149">
        <f t="shared" si="8"/>
        <v>1.2311853079025247E-2</v>
      </c>
      <c r="G72" s="142">
        <f t="shared" si="9"/>
        <v>156044</v>
      </c>
      <c r="H72" s="154">
        <f t="shared" si="10"/>
        <v>0.55238378431955593</v>
      </c>
      <c r="I72" s="91"/>
      <c r="K72" s="118"/>
    </row>
    <row r="73" spans="1:11" s="93" customFormat="1" ht="25" customHeight="1">
      <c r="A73" s="91"/>
      <c r="B73" s="104">
        <f>'인원 입력 기능'!G72</f>
        <v>93</v>
      </c>
      <c r="C73" s="141">
        <f t="shared" si="6"/>
        <v>5</v>
      </c>
      <c r="D73" s="166">
        <f t="shared" si="7"/>
        <v>44.113638616314802</v>
      </c>
      <c r="E73" s="106">
        <f>'인원 입력 기능'!J72</f>
        <v>3661</v>
      </c>
      <c r="F73" s="149">
        <f t="shared" si="8"/>
        <v>1.295965903459213E-2</v>
      </c>
      <c r="G73" s="142">
        <f t="shared" si="9"/>
        <v>159705</v>
      </c>
      <c r="H73" s="154">
        <f t="shared" si="10"/>
        <v>0.5653434433541481</v>
      </c>
      <c r="I73" s="91"/>
      <c r="K73" s="118"/>
    </row>
    <row r="74" spans="1:11" s="93" customFormat="1" ht="25" customHeight="1">
      <c r="A74" s="91"/>
      <c r="B74" s="104">
        <f>'인원 입력 기능'!G73</f>
        <v>92</v>
      </c>
      <c r="C74" s="141">
        <f t="shared" si="6"/>
        <v>5</v>
      </c>
      <c r="D74" s="166">
        <f t="shared" si="7"/>
        <v>42.874311484927006</v>
      </c>
      <c r="E74" s="106">
        <f>'인원 입력 기능'!J73</f>
        <v>3341</v>
      </c>
      <c r="F74" s="149">
        <f t="shared" si="8"/>
        <v>1.18268835931637E-2</v>
      </c>
      <c r="G74" s="142">
        <f t="shared" si="9"/>
        <v>163046</v>
      </c>
      <c r="H74" s="154">
        <f t="shared" si="10"/>
        <v>0.57717032694731174</v>
      </c>
      <c r="I74" s="91"/>
      <c r="K74" s="118"/>
    </row>
    <row r="75" spans="1:11" s="93" customFormat="1" ht="25" customHeight="1">
      <c r="A75" s="91"/>
      <c r="B75" s="104">
        <f>'인원 입력 기능'!G74</f>
        <v>91</v>
      </c>
      <c r="C75" s="141">
        <f t="shared" si="6"/>
        <v>5</v>
      </c>
      <c r="D75" s="166">
        <f t="shared" si="7"/>
        <v>41.599762117157304</v>
      </c>
      <c r="E75" s="106">
        <f>'인원 입력 기능'!J74</f>
        <v>3860</v>
      </c>
      <c r="F75" s="149">
        <f t="shared" si="8"/>
        <v>1.3664103762230435E-2</v>
      </c>
      <c r="G75" s="142">
        <f t="shared" si="9"/>
        <v>166906</v>
      </c>
      <c r="H75" s="154">
        <f t="shared" si="10"/>
        <v>0.59083443070954222</v>
      </c>
      <c r="I75" s="91"/>
      <c r="K75" s="118"/>
    </row>
    <row r="76" spans="1:11" s="93" customFormat="1" ht="25" customHeight="1">
      <c r="A76" s="91"/>
      <c r="B76" s="104">
        <f>'인원 입력 기능'!G75</f>
        <v>90</v>
      </c>
      <c r="C76" s="141">
        <f t="shared" si="6"/>
        <v>5</v>
      </c>
      <c r="D76" s="166">
        <f t="shared" si="7"/>
        <v>40.232289763957915</v>
      </c>
      <c r="E76" s="106">
        <f>'인원 입력 기능'!J75</f>
        <v>3866</v>
      </c>
      <c r="F76" s="149">
        <f t="shared" si="8"/>
        <v>1.3685343301757217E-2</v>
      </c>
      <c r="G76" s="142">
        <f t="shared" si="9"/>
        <v>170772</v>
      </c>
      <c r="H76" s="154">
        <f t="shared" si="10"/>
        <v>0.60451977401129942</v>
      </c>
      <c r="I76" s="91"/>
      <c r="K76" s="118"/>
    </row>
    <row r="77" spans="1:11" s="93" customFormat="1" ht="25" customHeight="1">
      <c r="A77" s="91"/>
      <c r="B77" s="104">
        <f>'인원 입력 기능'!G76</f>
        <v>89</v>
      </c>
      <c r="C77" s="141">
        <f t="shared" si="6"/>
        <v>6</v>
      </c>
      <c r="D77" s="166">
        <f t="shared" si="7"/>
        <v>38.861808475992241</v>
      </c>
      <c r="E77" s="106">
        <f>'인원 입력 기능'!J76</f>
        <v>3877</v>
      </c>
      <c r="F77" s="149">
        <f t="shared" si="8"/>
        <v>1.372428245755632E-2</v>
      </c>
      <c r="G77" s="142">
        <f t="shared" si="9"/>
        <v>174649</v>
      </c>
      <c r="H77" s="154">
        <f t="shared" si="10"/>
        <v>0.61824405646885572</v>
      </c>
      <c r="I77" s="91"/>
      <c r="K77" s="118"/>
    </row>
    <row r="78" spans="1:11" s="93" customFormat="1" ht="25" customHeight="1">
      <c r="A78" s="91"/>
      <c r="B78" s="104">
        <f>'인원 입력 기능'!G77</f>
        <v>88</v>
      </c>
      <c r="C78" s="141">
        <f t="shared" si="6"/>
        <v>6</v>
      </c>
      <c r="D78" s="166">
        <f t="shared" si="7"/>
        <v>37.466370729082598</v>
      </c>
      <c r="E78" s="106">
        <f>'인원 입력 기능'!J77</f>
        <v>4007</v>
      </c>
      <c r="F78" s="149">
        <f t="shared" si="8"/>
        <v>1.4184472480636619E-2</v>
      </c>
      <c r="G78" s="142">
        <f t="shared" si="9"/>
        <v>178656</v>
      </c>
      <c r="H78" s="154">
        <f t="shared" si="10"/>
        <v>0.63242852894949242</v>
      </c>
      <c r="I78" s="91"/>
      <c r="K78" s="118"/>
    </row>
    <row r="79" spans="1:11" s="93" customFormat="1" ht="25" customHeight="1">
      <c r="A79" s="91"/>
      <c r="B79" s="104">
        <f>'인원 입력 기능'!G78</f>
        <v>87</v>
      </c>
      <c r="C79" s="141">
        <f t="shared" si="6"/>
        <v>6</v>
      </c>
      <c r="D79" s="166">
        <f t="shared" si="7"/>
        <v>35.991638701272954</v>
      </c>
      <c r="E79" s="106">
        <f>'인원 입력 기능'!J78</f>
        <v>4325</v>
      </c>
      <c r="F79" s="149">
        <f t="shared" si="8"/>
        <v>1.5310168075556121E-2</v>
      </c>
      <c r="G79" s="142">
        <f t="shared" si="9"/>
        <v>182981</v>
      </c>
      <c r="H79" s="154">
        <f t="shared" si="10"/>
        <v>0.64773869702504849</v>
      </c>
      <c r="I79" s="91"/>
      <c r="K79" s="118"/>
    </row>
    <row r="80" spans="1:11" s="93" customFormat="1" ht="25" customHeight="1">
      <c r="A80" s="91"/>
      <c r="B80" s="104">
        <f>'인원 입력 기능'!G79</f>
        <v>86</v>
      </c>
      <c r="C80" s="141">
        <f t="shared" si="6"/>
        <v>6</v>
      </c>
      <c r="D80" s="166">
        <f t="shared" si="7"/>
        <v>34.440444331166894</v>
      </c>
      <c r="E80" s="106">
        <f>'인원 입력 기능'!J79</f>
        <v>4439</v>
      </c>
      <c r="F80" s="149">
        <f t="shared" si="8"/>
        <v>1.5713719326565002E-2</v>
      </c>
      <c r="G80" s="142">
        <f t="shared" si="9"/>
        <v>187420</v>
      </c>
      <c r="H80" s="154">
        <f t="shared" si="10"/>
        <v>0.66345241635161345</v>
      </c>
      <c r="I80" s="91"/>
      <c r="K80" s="118"/>
    </row>
    <row r="81" spans="1:11" s="93" customFormat="1" ht="25" customHeight="1">
      <c r="A81" s="91"/>
      <c r="B81" s="104">
        <f>'인원 입력 기능'!G80</f>
        <v>85</v>
      </c>
      <c r="C81" s="141">
        <f t="shared" si="6"/>
        <v>6</v>
      </c>
      <c r="D81" s="166">
        <f t="shared" si="7"/>
        <v>32.766591620293674</v>
      </c>
      <c r="E81" s="106">
        <f>'인원 입력 기능'!J80</f>
        <v>5018</v>
      </c>
      <c r="F81" s="149">
        <f t="shared" si="8"/>
        <v>1.7763334890899565E-2</v>
      </c>
      <c r="G81" s="142">
        <f t="shared" si="9"/>
        <v>192438</v>
      </c>
      <c r="H81" s="154">
        <f t="shared" si="10"/>
        <v>0.6812157512425131</v>
      </c>
      <c r="I81" s="91"/>
      <c r="K81" s="118"/>
    </row>
    <row r="82" spans="1:11" s="93" customFormat="1" ht="25" customHeight="1">
      <c r="A82" s="91"/>
      <c r="B82" s="104">
        <f>'인원 입력 기능'!G81</f>
        <v>84</v>
      </c>
      <c r="C82" s="141">
        <f t="shared" si="6"/>
        <v>6</v>
      </c>
      <c r="D82" s="166">
        <f t="shared" si="7"/>
        <v>31.061764580943883</v>
      </c>
      <c r="E82" s="106">
        <f>'인원 입력 기능'!J81</f>
        <v>4614</v>
      </c>
      <c r="F82" s="149">
        <f t="shared" si="8"/>
        <v>1.6333205896096173E-2</v>
      </c>
      <c r="G82" s="142">
        <f t="shared" si="9"/>
        <v>197052</v>
      </c>
      <c r="H82" s="154">
        <f t="shared" si="10"/>
        <v>0.6975489571386092</v>
      </c>
      <c r="I82" s="91"/>
      <c r="K82" s="118"/>
    </row>
    <row r="83" spans="1:11" s="93" customFormat="1" ht="25" customHeight="1">
      <c r="A83" s="91"/>
      <c r="B83" s="104">
        <f>'인원 입력 기능'!G82</f>
        <v>83</v>
      </c>
      <c r="C83" s="141">
        <f t="shared" si="6"/>
        <v>6</v>
      </c>
      <c r="D83" s="166">
        <f t="shared" si="7"/>
        <v>29.272333375812408</v>
      </c>
      <c r="E83" s="106">
        <f>'인원 입력 기능'!J82</f>
        <v>5496</v>
      </c>
      <c r="F83" s="149">
        <f t="shared" si="8"/>
        <v>1.9455418206533282E-2</v>
      </c>
      <c r="G83" s="142">
        <f t="shared" si="9"/>
        <v>202548</v>
      </c>
      <c r="H83" s="154">
        <f t="shared" si="10"/>
        <v>0.7170043753451425</v>
      </c>
      <c r="I83" s="91"/>
      <c r="K83" s="118"/>
    </row>
    <row r="84" spans="1:11" s="93" customFormat="1" ht="25" customHeight="1">
      <c r="A84" s="91"/>
      <c r="B84" s="104">
        <f>'인원 입력 기능'!G83</f>
        <v>82</v>
      </c>
      <c r="C84" s="141">
        <f t="shared" si="6"/>
        <v>6</v>
      </c>
      <c r="D84" s="166">
        <f t="shared" si="7"/>
        <v>26.866601532078782</v>
      </c>
      <c r="E84" s="106">
        <f>'인원 입력 기능'!J83</f>
        <v>8096</v>
      </c>
      <c r="F84" s="149">
        <f t="shared" si="8"/>
        <v>2.8659218668139273E-2</v>
      </c>
      <c r="G84" s="142">
        <f t="shared" si="9"/>
        <v>210644</v>
      </c>
      <c r="H84" s="154">
        <f t="shared" si="10"/>
        <v>0.74566359401328175</v>
      </c>
      <c r="I84" s="91"/>
      <c r="K84" s="118"/>
    </row>
    <row r="85" spans="1:11" s="93" customFormat="1" ht="25" customHeight="1">
      <c r="A85" s="91"/>
      <c r="B85" s="104">
        <f>'인원 입력 기능'!G84</f>
        <v>81</v>
      </c>
      <c r="C85" s="141">
        <f t="shared" si="6"/>
        <v>6</v>
      </c>
      <c r="D85" s="166">
        <f t="shared" si="7"/>
        <v>23.702618127239006</v>
      </c>
      <c r="E85" s="106">
        <f>'인원 입력 기능'!J84</f>
        <v>9780</v>
      </c>
      <c r="F85" s="149">
        <f t="shared" si="8"/>
        <v>3.4620449428656386E-2</v>
      </c>
      <c r="G85" s="142">
        <f t="shared" si="9"/>
        <v>220424</v>
      </c>
      <c r="H85" s="154">
        <f t="shared" si="10"/>
        <v>0.78028404344193814</v>
      </c>
      <c r="I85" s="91"/>
      <c r="K85" s="118"/>
    </row>
    <row r="86" spans="1:11" s="93" customFormat="1" ht="25" customHeight="1">
      <c r="A86" s="91"/>
      <c r="B86" s="104">
        <f>'인원 입력 기능'!G85</f>
        <v>80</v>
      </c>
      <c r="C86" s="141">
        <f t="shared" si="6"/>
        <v>7</v>
      </c>
      <c r="D86" s="166">
        <f t="shared" si="7"/>
        <v>20.654744205145636</v>
      </c>
      <c r="E86" s="106">
        <f>'인원 입력 기능'!J85</f>
        <v>7440</v>
      </c>
      <c r="F86" s="149">
        <f t="shared" si="8"/>
        <v>2.6337029013210993E-2</v>
      </c>
      <c r="G86" s="142">
        <f t="shared" si="9"/>
        <v>227864</v>
      </c>
      <c r="H86" s="154">
        <f t="shared" si="10"/>
        <v>0.80662107245514914</v>
      </c>
      <c r="I86" s="91"/>
      <c r="K86" s="118"/>
    </row>
    <row r="87" spans="1:11" ht="25" customHeight="1">
      <c r="A87" s="2"/>
      <c r="B87" s="104">
        <f>'인원 입력 기능'!G86</f>
        <v>79</v>
      </c>
      <c r="C87" s="141">
        <f t="shared" si="6"/>
        <v>7</v>
      </c>
      <c r="D87" s="166">
        <f t="shared" si="7"/>
        <v>18.428840462738773</v>
      </c>
      <c r="E87" s="106">
        <f>'인원 입력 기능'!J86</f>
        <v>5136</v>
      </c>
      <c r="F87" s="149">
        <f t="shared" si="8"/>
        <v>1.8181045834926298E-2</v>
      </c>
      <c r="G87" s="142">
        <f t="shared" si="9"/>
        <v>233000</v>
      </c>
      <c r="H87" s="154">
        <f t="shared" si="10"/>
        <v>0.82480211829007544</v>
      </c>
      <c r="I87" s="2"/>
      <c r="K87" s="3"/>
    </row>
    <row r="88" spans="1:11" ht="25" customHeight="1">
      <c r="A88" s="2"/>
      <c r="B88" s="104">
        <f>'인원 입력 기능'!G87</f>
        <v>78</v>
      </c>
      <c r="C88" s="141">
        <f t="shared" si="6"/>
        <v>7</v>
      </c>
      <c r="D88" s="166">
        <f t="shared" si="7"/>
        <v>14.898651997224698</v>
      </c>
      <c r="E88" s="106">
        <f>'인원 입력 기능'!J87</f>
        <v>14809</v>
      </c>
      <c r="F88" s="149">
        <f t="shared" si="8"/>
        <v>5.2422723475355051E-2</v>
      </c>
      <c r="G88" s="142">
        <f t="shared" si="9"/>
        <v>247809</v>
      </c>
      <c r="H88" s="154">
        <f t="shared" si="10"/>
        <v>0.87722484176543047</v>
      </c>
      <c r="I88" s="2"/>
      <c r="K88" s="3"/>
    </row>
    <row r="89" spans="1:11" ht="25" customHeight="1">
      <c r="A89" s="2"/>
      <c r="B89" s="104">
        <f>'인원 입력 기능'!G88</f>
        <v>77</v>
      </c>
      <c r="C89" s="141">
        <f t="shared" si="6"/>
        <v>7</v>
      </c>
      <c r="D89" s="166">
        <f t="shared" si="7"/>
        <v>11.460678532489421</v>
      </c>
      <c r="E89" s="106">
        <f>'인원 입력 기능'!J88</f>
        <v>4615</v>
      </c>
      <c r="F89" s="149">
        <f t="shared" si="8"/>
        <v>1.6336745819350636E-2</v>
      </c>
      <c r="G89" s="142">
        <f t="shared" si="9"/>
        <v>252424</v>
      </c>
      <c r="H89" s="154">
        <f t="shared" si="10"/>
        <v>0.89356158758478121</v>
      </c>
      <c r="I89" s="2"/>
      <c r="K89" s="3"/>
    </row>
    <row r="90" spans="1:11" ht="25" customHeight="1">
      <c r="A90" s="2"/>
      <c r="B90" s="104">
        <f>'인원 입력 기능'!G89</f>
        <v>76</v>
      </c>
      <c r="C90" s="141">
        <f t="shared" si="6"/>
        <v>8</v>
      </c>
      <c r="D90" s="166">
        <f t="shared" si="7"/>
        <v>8.5519235942964738</v>
      </c>
      <c r="E90" s="106">
        <f>'인원 입력 기능'!J89</f>
        <v>11819</v>
      </c>
      <c r="F90" s="149">
        <f t="shared" si="8"/>
        <v>4.1838352944508161E-2</v>
      </c>
      <c r="G90" s="142">
        <f t="shared" si="9"/>
        <v>264243</v>
      </c>
      <c r="H90" s="154">
        <f t="shared" si="10"/>
        <v>0.93539994052928932</v>
      </c>
      <c r="I90" s="2"/>
      <c r="K90" s="3"/>
    </row>
    <row r="91" spans="1:11" ht="25" customHeight="1">
      <c r="A91" s="2"/>
      <c r="B91" s="104">
        <f>'인원 입력 기능'!G90</f>
        <v>75</v>
      </c>
      <c r="C91" s="141">
        <f t="shared" si="6"/>
        <v>8</v>
      </c>
      <c r="D91" s="166">
        <f t="shared" si="7"/>
        <v>5.8814054911289553</v>
      </c>
      <c r="E91" s="106">
        <f>'인원 입력 기능'!J90</f>
        <v>3269</v>
      </c>
      <c r="F91" s="149">
        <f t="shared" si="8"/>
        <v>1.1572009118842303E-2</v>
      </c>
      <c r="G91" s="142">
        <f t="shared" si="9"/>
        <v>267512</v>
      </c>
      <c r="H91" s="154">
        <f t="shared" si="10"/>
        <v>0.94697194964813158</v>
      </c>
      <c r="I91" s="2"/>
      <c r="K91" s="3"/>
    </row>
    <row r="92" spans="1:11" ht="25" customHeight="1">
      <c r="A92" s="2"/>
      <c r="B92" s="104">
        <f>'인원 입력 기능'!G91</f>
        <v>74</v>
      </c>
      <c r="C92" s="141">
        <f t="shared" si="6"/>
        <v>8</v>
      </c>
      <c r="D92" s="166">
        <f t="shared" si="7"/>
        <v>4.3452557948543635</v>
      </c>
      <c r="E92" s="106">
        <f>'인원 입력 기능'!J91</f>
        <v>5410</v>
      </c>
      <c r="F92" s="149">
        <f t="shared" si="8"/>
        <v>1.9150984806649392E-2</v>
      </c>
      <c r="G92" s="142">
        <f t="shared" si="9"/>
        <v>272922</v>
      </c>
      <c r="H92" s="154">
        <f t="shared" si="10"/>
        <v>0.96612293445478103</v>
      </c>
      <c r="I92" s="2"/>
      <c r="K92" s="3"/>
    </row>
    <row r="93" spans="1:11" ht="25" customHeight="1">
      <c r="A93" s="2"/>
      <c r="B93" s="104">
        <f>'인원 입력 기능'!G92</f>
        <v>73</v>
      </c>
      <c r="C93" s="141">
        <f t="shared" si="6"/>
        <v>9</v>
      </c>
      <c r="D93" s="166">
        <f t="shared" si="7"/>
        <v>3.0018549197853406</v>
      </c>
      <c r="E93" s="106">
        <f>'인원 입력 기능'!J92</f>
        <v>2180</v>
      </c>
      <c r="F93" s="149">
        <f t="shared" si="8"/>
        <v>7.7170326947311784E-3</v>
      </c>
      <c r="G93" s="142">
        <f t="shared" si="9"/>
        <v>275102</v>
      </c>
      <c r="H93" s="154">
        <f t="shared" si="10"/>
        <v>0.97383996714951215</v>
      </c>
      <c r="I93" s="2"/>
      <c r="K93" s="3"/>
    </row>
    <row r="94" spans="1:11" ht="25" customHeight="1">
      <c r="A94" s="2"/>
      <c r="B94" s="104">
        <f>'인원 입력 기능'!G93</f>
        <v>72</v>
      </c>
      <c r="C94" s="141">
        <f t="shared" si="6"/>
        <v>9</v>
      </c>
      <c r="D94" s="166">
        <f t="shared" si="7"/>
        <v>2.3211276779519396</v>
      </c>
      <c r="E94" s="106">
        <f>'인원 입력 기능'!J93</f>
        <v>1666</v>
      </c>
      <c r="F94" s="149">
        <f t="shared" si="8"/>
        <v>5.8975121419367624E-3</v>
      </c>
      <c r="G94" s="142">
        <f t="shared" si="9"/>
        <v>276768</v>
      </c>
      <c r="H94" s="154">
        <f t="shared" si="10"/>
        <v>0.97973747929144894</v>
      </c>
      <c r="I94" s="2"/>
      <c r="K94" s="3"/>
    </row>
    <row r="95" spans="1:11" ht="25" customHeight="1">
      <c r="A95" s="2"/>
      <c r="B95" s="104">
        <f>'인원 입력 기능'!G94</f>
        <v>71</v>
      </c>
      <c r="C95" s="141">
        <f t="shared" si="6"/>
        <v>9</v>
      </c>
      <c r="D95" s="166">
        <f t="shared" si="7"/>
        <v>1.7350933831754567</v>
      </c>
      <c r="E95" s="106">
        <f>'인원 입력 기능'!J94</f>
        <v>1645</v>
      </c>
      <c r="F95" s="149">
        <f t="shared" si="8"/>
        <v>5.8231737535930223E-3</v>
      </c>
      <c r="G95" s="142">
        <f t="shared" si="9"/>
        <v>278413</v>
      </c>
      <c r="H95" s="154">
        <f t="shared" si="10"/>
        <v>0.98556065304504203</v>
      </c>
      <c r="I95" s="2"/>
      <c r="K95" s="3"/>
    </row>
    <row r="96" spans="1:11" ht="25" customHeight="1">
      <c r="A96" s="2"/>
      <c r="B96" s="104">
        <f>'인원 입력 기능'!G95</f>
        <v>70</v>
      </c>
      <c r="C96" s="141">
        <f t="shared" si="6"/>
        <v>9</v>
      </c>
      <c r="D96" s="166">
        <f t="shared" si="7"/>
        <v>1.2573807399855585</v>
      </c>
      <c r="E96" s="106">
        <f>'인원 입력 기능'!J95</f>
        <v>1054</v>
      </c>
      <c r="F96" s="149">
        <f t="shared" si="8"/>
        <v>3.7310791102048908E-3</v>
      </c>
      <c r="G96" s="142">
        <f t="shared" si="9"/>
        <v>279467</v>
      </c>
      <c r="H96" s="154">
        <f t="shared" si="10"/>
        <v>0.98929173215524691</v>
      </c>
      <c r="I96" s="2"/>
      <c r="K96" s="3"/>
    </row>
    <row r="97" spans="1:11" ht="25" customHeight="1">
      <c r="A97" s="2"/>
      <c r="B97" s="104">
        <f>'인원 입력 기능'!G96</f>
        <v>69</v>
      </c>
      <c r="C97" s="141">
        <f t="shared" si="6"/>
        <v>9</v>
      </c>
      <c r="D97" s="166">
        <f t="shared" si="7"/>
        <v>0.97754980672019043</v>
      </c>
      <c r="E97" s="106">
        <f>'인원 입력 기능'!J96</f>
        <v>527</v>
      </c>
      <c r="F97" s="149">
        <f t="shared" si="8"/>
        <v>1.8655395551024454E-3</v>
      </c>
      <c r="G97" s="142">
        <f t="shared" si="9"/>
        <v>279994</v>
      </c>
      <c r="H97" s="154">
        <f t="shared" si="10"/>
        <v>0.99115727171034929</v>
      </c>
      <c r="I97" s="2"/>
      <c r="K97" s="3"/>
    </row>
    <row r="98" spans="1:11" ht="25" customHeight="1">
      <c r="A98" s="2"/>
      <c r="B98" s="104">
        <f>'인원 입력 기능'!G97</f>
        <v>68</v>
      </c>
      <c r="C98" s="141">
        <f t="shared" si="6"/>
        <v>9</v>
      </c>
      <c r="D98" s="166">
        <f t="shared" si="7"/>
        <v>0.73329510216219029</v>
      </c>
      <c r="E98" s="106">
        <f>'인원 입력 기능'!J97</f>
        <v>853</v>
      </c>
      <c r="F98" s="149">
        <f t="shared" si="8"/>
        <v>3.0195545360576581E-3</v>
      </c>
      <c r="G98" s="142">
        <f t="shared" si="9"/>
        <v>280847</v>
      </c>
      <c r="H98" s="154">
        <f t="shared" si="10"/>
        <v>0.99417682624640702</v>
      </c>
      <c r="I98" s="2"/>
      <c r="K98" s="3"/>
    </row>
    <row r="99" spans="1:11" ht="25" customHeight="1">
      <c r="A99" s="2"/>
      <c r="B99" s="104">
        <f>'인원 입력 기능'!G98</f>
        <v>67</v>
      </c>
      <c r="C99" s="141">
        <f t="shared" si="6"/>
        <v>9</v>
      </c>
      <c r="D99" s="166">
        <f t="shared" si="7"/>
        <v>0.56638772071421206</v>
      </c>
      <c r="E99" s="106">
        <f>'인원 입력 기능'!J98</f>
        <v>90</v>
      </c>
      <c r="F99" s="149">
        <f t="shared" si="8"/>
        <v>3.1859309290174591E-4</v>
      </c>
      <c r="G99" s="142">
        <f t="shared" si="9"/>
        <v>280937</v>
      </c>
      <c r="H99" s="154">
        <f t="shared" si="10"/>
        <v>0.99449541933930874</v>
      </c>
      <c r="I99" s="2"/>
      <c r="K99" s="3"/>
    </row>
    <row r="100" spans="1:11" ht="25" customHeight="1">
      <c r="A100" s="2"/>
      <c r="B100" s="104">
        <f>'인원 입력 기능'!G99</f>
        <v>66</v>
      </c>
      <c r="C100" s="141">
        <f t="shared" si="6"/>
        <v>9</v>
      </c>
      <c r="D100" s="166">
        <f t="shared" si="7"/>
        <v>0.35894821800263044</v>
      </c>
      <c r="E100" s="106">
        <f>'인원 입력 기능'!J99</f>
        <v>1082</v>
      </c>
      <c r="F100" s="149">
        <f t="shared" si="8"/>
        <v>3.8301969613298782E-3</v>
      </c>
      <c r="G100" s="142">
        <f t="shared" si="9"/>
        <v>282019</v>
      </c>
      <c r="H100" s="154">
        <f t="shared" si="10"/>
        <v>0.99832561630063865</v>
      </c>
      <c r="I100" s="2"/>
      <c r="K100" s="3"/>
    </row>
    <row r="101" spans="1:11" ht="25" customHeight="1" thickBot="1">
      <c r="A101" s="2"/>
      <c r="B101" s="172">
        <f>'인원 입력 기능'!G100</f>
        <v>65</v>
      </c>
      <c r="C101" s="173">
        <f t="shared" si="6"/>
        <v>9</v>
      </c>
      <c r="D101" s="174">
        <f t="shared" si="7"/>
        <v>8.3719184968067406E-2</v>
      </c>
      <c r="E101" s="175">
        <f>'인원 입력 기능'!J100</f>
        <v>473</v>
      </c>
      <c r="F101" s="179">
        <f t="shared" si="8"/>
        <v>1.6743836993613978E-3</v>
      </c>
      <c r="G101" s="177">
        <f t="shared" si="9"/>
        <v>282492</v>
      </c>
      <c r="H101" s="180">
        <f t="shared" si="10"/>
        <v>1</v>
      </c>
      <c r="I101" s="2"/>
      <c r="K101" s="3"/>
    </row>
    <row r="102" spans="1:11" ht="21" hidden="1" customHeight="1">
      <c r="A102" s="2"/>
      <c r="B102" s="81">
        <f>'인원 입력 기능'!G101</f>
        <v>0</v>
      </c>
      <c r="C102" s="85">
        <f t="shared" ref="C102:C103" si="11">IF(ROUND(B102,0)&gt;=$M$6,1,IF(ROUND(B102,0)&gt;=$M$7,2,IF(ROUND(B102,0)&gt;=$M$8,3,IF(ROUND(B102,0)&gt;=$M$9,4,IF(ROUND(B102,0)&gt;=$M$10,5,IF(ROUND(B102,0)&gt;=$M$11,6,IF(ROUND(B102,0)&gt;=$M$12,7,IF(ROUND(B102,0)&gt;=$M$13,8,9))))))))</f>
        <v>9</v>
      </c>
      <c r="D102" s="90">
        <f t="shared" ref="D102:D105" si="12">100*(1-(G101+G102)/2/$H$2)</f>
        <v>0</v>
      </c>
      <c r="E102" s="18">
        <f>'인원 입력 기능'!J101</f>
        <v>0</v>
      </c>
      <c r="F102" s="150">
        <f t="shared" ref="F102:F105" si="13">E102/$H$2</f>
        <v>0</v>
      </c>
      <c r="G102" s="19">
        <f t="shared" ref="G102:G103" si="14">E102+G101</f>
        <v>282492</v>
      </c>
      <c r="H102" s="155">
        <f t="shared" ref="H102:H105" si="15">G102/$H$2</f>
        <v>1</v>
      </c>
      <c r="I102" s="2"/>
      <c r="K102" s="3"/>
    </row>
    <row r="103" spans="1:11" ht="21" hidden="1" customHeight="1">
      <c r="A103" s="2"/>
      <c r="B103" s="78">
        <f>'인원 입력 기능'!G102</f>
        <v>0</v>
      </c>
      <c r="C103" s="84">
        <f t="shared" si="11"/>
        <v>9</v>
      </c>
      <c r="D103" s="79">
        <f t="shared" si="12"/>
        <v>0</v>
      </c>
      <c r="E103" s="16">
        <f>'인원 입력 기능'!J102</f>
        <v>0</v>
      </c>
      <c r="F103" s="151">
        <f t="shared" si="13"/>
        <v>0</v>
      </c>
      <c r="G103" s="17">
        <f t="shared" si="14"/>
        <v>282492</v>
      </c>
      <c r="H103" s="156">
        <f t="shared" si="15"/>
        <v>1</v>
      </c>
      <c r="I103" s="2"/>
      <c r="K103" s="3"/>
    </row>
    <row r="104" spans="1:11" ht="21" hidden="1" customHeight="1">
      <c r="A104" s="2"/>
      <c r="B104" s="86">
        <f>'인원 입력 기능'!G104</f>
        <v>0</v>
      </c>
      <c r="C104" s="87">
        <f t="shared" ref="C104:C105" si="16">IF(ROUND(B104,0)&gt;=$M$6,1,IF(ROUND(B104,0)&gt;=$M$7,2,IF(ROUND(B104,0)&gt;=$M$8,3,IF(ROUND(B104,0)&gt;=$M$9,4,IF(ROUND(B104,0)&gt;=$M$10,5,IF(ROUND(B104,0)&gt;=$M$11,6,IF(ROUND(B104,0)&gt;=$M$12,7,IF(ROUND(B104,0)&gt;=$M$13,8,9))))))))</f>
        <v>9</v>
      </c>
      <c r="D104" s="79">
        <f t="shared" si="12"/>
        <v>0</v>
      </c>
      <c r="E104" s="5">
        <f>'인원 입력 기능'!J104</f>
        <v>0</v>
      </c>
      <c r="F104" s="152">
        <f t="shared" si="13"/>
        <v>0</v>
      </c>
      <c r="G104" s="4">
        <f t="shared" ref="G104:G105" si="17">E104+G103</f>
        <v>282492</v>
      </c>
      <c r="H104" s="157">
        <f t="shared" si="15"/>
        <v>1</v>
      </c>
      <c r="I104" s="2"/>
    </row>
    <row r="105" spans="1:11" ht="21" hidden="1" customHeight="1" thickBot="1">
      <c r="A105" s="2"/>
      <c r="B105" s="88">
        <f>'인원 입력 기능'!G105</f>
        <v>0</v>
      </c>
      <c r="C105" s="89">
        <f t="shared" si="16"/>
        <v>9</v>
      </c>
      <c r="D105" s="79">
        <f t="shared" si="12"/>
        <v>0</v>
      </c>
      <c r="E105" s="6">
        <f>'인원 입력 기능'!J105</f>
        <v>0</v>
      </c>
      <c r="F105" s="153">
        <f t="shared" si="13"/>
        <v>0</v>
      </c>
      <c r="G105" s="4">
        <f t="shared" si="17"/>
        <v>282492</v>
      </c>
      <c r="H105" s="158">
        <f t="shared" si="15"/>
        <v>1</v>
      </c>
      <c r="I105" s="2"/>
    </row>
    <row r="106" spans="1:11" ht="21" customHeight="1">
      <c r="A106" s="2"/>
      <c r="B106" s="65"/>
      <c r="C106" s="65"/>
      <c r="D106" s="65"/>
      <c r="E106" s="2"/>
      <c r="F106" s="2"/>
      <c r="G106" s="2"/>
      <c r="H106" s="2"/>
      <c r="I106" s="2"/>
    </row>
    <row r="107" spans="1:11" ht="21" customHeight="1"/>
  </sheetData>
  <sheetProtection algorithmName="SHA-512" hashValue="8DlZH6opDGXWHbRImfCcfyjtyksnWXWOcPQwUAAWXCastfleGCe3FuQGzVpNRMGXxybhV8lcfgwP5TqkoAUMiw==" saltValue="3Qp/ofXOHXm/BVI1dCRD7g==" spinCount="100000" sheet="1" objects="1" scenarios="1"/>
  <mergeCells count="2">
    <mergeCell ref="C2:D2"/>
    <mergeCell ref="C3:D3"/>
  </mergeCells>
  <phoneticPr fontId="1" type="noConversion"/>
  <conditionalFormatting sqref="B6:B105">
    <cfRule type="expression" dxfId="2" priority="1">
      <formula>$B6=$B7</formula>
    </cfRule>
  </conditionalFormatting>
  <conditionalFormatting sqref="B6:H105">
    <cfRule type="expression" dxfId="1" priority="2">
      <formula>OR($B6=$M$6:$M$13)</formula>
    </cfRule>
  </conditionalFormatting>
  <conditionalFormatting sqref="B90 B97">
    <cfRule type="expression" dxfId="0" priority="12">
      <formula>$B90=#REF!</formula>
    </cfRule>
  </conditionalFormatting>
  <pageMargins left="0.7" right="0.7" top="0.75" bottom="0.75" header="0.3" footer="0.3"/>
  <pageSetup paperSize="9" scale="35" orientation="portrait" r:id="rId1"/>
  <headerFooter>
    <oddHeader xml:space="preserve">&amp;L
                             &amp;G&amp;C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인원 입력 기능</vt:lpstr>
      <vt:lpstr>점수 계산기</vt:lpstr>
      <vt:lpstr>국어 백분위 표</vt:lpstr>
      <vt:lpstr>수학 백분위 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윤승혁</dc:creator>
  <cp:lastModifiedBy>윤승혁</cp:lastModifiedBy>
  <cp:lastPrinted>2021-12-10T07:42:56Z</cp:lastPrinted>
  <dcterms:created xsi:type="dcterms:W3CDTF">2018-04-21T04:34:05Z</dcterms:created>
  <dcterms:modified xsi:type="dcterms:W3CDTF">2023-05-26T15:06:00Z</dcterms:modified>
</cp:coreProperties>
</file>