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k\Desktop\22-2\"/>
    </mc:Choice>
  </mc:AlternateContent>
  <xr:revisionPtr revIDLastSave="0" documentId="8_{4BC60C55-F186-406C-8165-42AF0D68FF43}" xr6:coauthVersionLast="47" xr6:coauthVersionMax="47" xr10:uidLastSave="{00000000-0000-0000-0000-000000000000}"/>
  <bookViews>
    <workbookView xWindow="1695" yWindow="1890" windowWidth="21600" windowHeight="11220" xr2:uid="{41244349-0078-45EC-AF51-A12ADD9DCA06}"/>
  </bookViews>
  <sheets>
    <sheet name="A" sheetId="1" r:id="rId1"/>
    <sheet name="설명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C53" i="1" s="1"/>
  <c r="AB287" i="1"/>
  <c r="AB286" i="1"/>
  <c r="AB285" i="1"/>
  <c r="AB284" i="1"/>
  <c r="AB283" i="1"/>
  <c r="AB282" i="1"/>
  <c r="AB281" i="1"/>
  <c r="AB280" i="1"/>
  <c r="AB279" i="1"/>
  <c r="AB278" i="1"/>
  <c r="AB277" i="1"/>
  <c r="AB276" i="1"/>
  <c r="AB275" i="1"/>
  <c r="AB274" i="1"/>
  <c r="AB273" i="1"/>
  <c r="AB272" i="1"/>
  <c r="AB271" i="1"/>
  <c r="AB270" i="1"/>
  <c r="AB269" i="1"/>
  <c r="AB268" i="1"/>
  <c r="AB267" i="1"/>
  <c r="AB266" i="1"/>
  <c r="AB265" i="1"/>
  <c r="AB264" i="1"/>
  <c r="AB263" i="1"/>
  <c r="AB262" i="1"/>
  <c r="AB261" i="1"/>
  <c r="AB260" i="1"/>
  <c r="AB259" i="1"/>
  <c r="AB258" i="1"/>
  <c r="AB257" i="1"/>
  <c r="AB256" i="1"/>
  <c r="AB255" i="1"/>
  <c r="AB254" i="1"/>
  <c r="AB253" i="1"/>
  <c r="AB252" i="1"/>
  <c r="AB251" i="1"/>
  <c r="AB250" i="1"/>
  <c r="AB249" i="1"/>
  <c r="AB248" i="1"/>
  <c r="AB247" i="1"/>
  <c r="Q57" i="1"/>
  <c r="R57" i="1" s="1"/>
  <c r="I52" i="1"/>
  <c r="O52" i="1" s="1"/>
  <c r="G53" i="1" l="1"/>
  <c r="L4" i="1" s="1"/>
  <c r="F53" i="1"/>
  <c r="N56" i="1"/>
  <c r="N55" i="1"/>
  <c r="K4" i="1" l="1"/>
  <c r="AB8" i="1"/>
  <c r="AB9" i="1" s="1"/>
  <c r="AB10" i="1" s="1"/>
  <c r="C14" i="1" l="1"/>
  <c r="C12" i="1"/>
  <c r="AE8" i="1"/>
  <c r="AE9" i="1" s="1"/>
  <c r="AE10" i="1" s="1"/>
  <c r="F14" i="1" s="1"/>
  <c r="AD8" i="1"/>
  <c r="AD9" i="1" s="1"/>
  <c r="AD10" i="1" s="1"/>
  <c r="E14" i="1" s="1"/>
  <c r="AD2" i="1"/>
  <c r="AD3" i="1" s="1"/>
  <c r="AD4" i="1" s="1"/>
  <c r="AE2" i="1"/>
  <c r="AE3" i="1" s="1"/>
  <c r="AE4" i="1" s="1"/>
</calcChain>
</file>

<file path=xl/sharedStrings.xml><?xml version="1.0" encoding="utf-8"?>
<sst xmlns="http://schemas.openxmlformats.org/spreadsheetml/2006/main" count="82" uniqueCount="76">
  <si>
    <t>월</t>
    <phoneticPr fontId="2" type="noConversion"/>
  </si>
  <si>
    <t>일</t>
    <phoneticPr fontId="2" type="noConversion"/>
  </si>
  <si>
    <t>시
(24시 기준)</t>
    <phoneticPr fontId="2" type="noConversion"/>
  </si>
  <si>
    <t>본인등수</t>
    <phoneticPr fontId="2" type="noConversion"/>
  </si>
  <si>
    <t>참여인원</t>
    <phoneticPr fontId="2" type="noConversion"/>
  </si>
  <si>
    <t>지원자수</t>
    <phoneticPr fontId="2" type="noConversion"/>
  </si>
  <si>
    <t>모집인원</t>
    <phoneticPr fontId="2" type="noConversion"/>
  </si>
  <si>
    <t>계수</t>
    <phoneticPr fontId="2" type="noConversion"/>
  </si>
  <si>
    <t>지원자수/참여인원</t>
    <phoneticPr fontId="2" type="noConversion"/>
  </si>
  <si>
    <t>이 색깔만 수정 가능</t>
    <phoneticPr fontId="2" type="noConversion"/>
  </si>
  <si>
    <t>예측구간</t>
    <phoneticPr fontId="2" type="noConversion"/>
  </si>
  <si>
    <t>yhat0</t>
    <phoneticPr fontId="2" type="noConversion"/>
  </si>
  <si>
    <t>min</t>
    <phoneticPr fontId="2" type="noConversion"/>
  </si>
  <si>
    <t>max</t>
    <phoneticPr fontId="2" type="noConversion"/>
  </si>
  <si>
    <t>예측 구간</t>
    <phoneticPr fontId="2" type="noConversion"/>
  </si>
  <si>
    <t>Max</t>
    <phoneticPr fontId="2" type="noConversion"/>
  </si>
  <si>
    <t>Min</t>
    <phoneticPr fontId="2" type="noConversion"/>
  </si>
  <si>
    <t>sxx</t>
    <phoneticPr fontId="2" type="noConversion"/>
  </si>
  <si>
    <t>s</t>
    <phoneticPr fontId="2" type="noConversion"/>
  </si>
  <si>
    <t>n</t>
    <phoneticPr fontId="2" type="noConversion"/>
  </si>
  <si>
    <t>xbar</t>
    <phoneticPr fontId="2" type="noConversion"/>
  </si>
  <si>
    <t>Ver 1.0</t>
    <phoneticPr fontId="2" type="noConversion"/>
  </si>
  <si>
    <t>표본수</t>
    <phoneticPr fontId="2" type="noConversion"/>
  </si>
  <si>
    <t>확률</t>
    <phoneticPr fontId="2" type="noConversion"/>
  </si>
  <si>
    <t>시간 %</t>
    <phoneticPr fontId="2" type="noConversion"/>
  </si>
  <si>
    <t>예상등수</t>
    <phoneticPr fontId="2" type="noConversion"/>
  </si>
  <si>
    <t>예상 참여인원</t>
    <phoneticPr fontId="2" type="noConversion"/>
  </si>
  <si>
    <t>STDDV</t>
    <phoneticPr fontId="2" type="noConversion"/>
  </si>
  <si>
    <t>최초합</t>
    <phoneticPr fontId="2" type="noConversion"/>
  </si>
  <si>
    <t>누백이 높을수록 단순 등수의 숫자가 낮을수록 그리고 실제/이용자가 클수록</t>
    <phoneticPr fontId="2" type="noConversion"/>
  </si>
  <si>
    <t>안한사람이 많아지면 더 보수적으로 잡아야함.</t>
    <phoneticPr fontId="2" type="noConversion"/>
  </si>
  <si>
    <t>계수가 -일 가능성은 커짐.</t>
    <phoneticPr fontId="2" type="noConversion"/>
  </si>
  <si>
    <t>열1</t>
  </si>
  <si>
    <t>열2</t>
  </si>
  <si>
    <t>열23</t>
  </si>
  <si>
    <t>열22</t>
  </si>
  <si>
    <t>열3</t>
  </si>
  <si>
    <t>열4</t>
  </si>
  <si>
    <t>열5</t>
  </si>
  <si>
    <t>열6</t>
  </si>
  <si>
    <t>열7</t>
  </si>
  <si>
    <t>열8</t>
  </si>
  <si>
    <t>열9</t>
  </si>
  <si>
    <t>열10</t>
  </si>
  <si>
    <t>열11</t>
  </si>
  <si>
    <t>열12</t>
  </si>
  <si>
    <t>열13</t>
  </si>
  <si>
    <t>열14</t>
  </si>
  <si>
    <t>열15</t>
  </si>
  <si>
    <t>열16</t>
  </si>
  <si>
    <t>열17</t>
  </si>
  <si>
    <t>열18</t>
  </si>
  <si>
    <t>결과 해석</t>
    <phoneticPr fontId="2" type="noConversion"/>
  </si>
  <si>
    <t>사용법</t>
    <phoneticPr fontId="2" type="noConversion"/>
  </si>
  <si>
    <t>마감일</t>
    <phoneticPr fontId="2" type="noConversion"/>
  </si>
  <si>
    <t>시</t>
    <phoneticPr fontId="2" type="noConversion"/>
  </si>
  <si>
    <t>첫 배포 / 날짜 수정</t>
    <phoneticPr fontId="2" type="noConversion"/>
  </si>
  <si>
    <t>열162</t>
  </si>
  <si>
    <t>열163</t>
  </si>
  <si>
    <t>열164</t>
  </si>
  <si>
    <t>열165</t>
  </si>
  <si>
    <t>점공순위 계산기 2023 Ver 1.0
Made By SemPer_</t>
    <phoneticPr fontId="2" type="noConversion"/>
  </si>
  <si>
    <t>등수가 높아지면 높아질수록 추정 구간의 넓이 자체가 넓어져서 
max와 min의 차이가 50이 넘어가 사실상 의미가 없다고 생각하시는 분들도 계실겁니다.
하지만 등수의 값 자체가 높아진다는 것은 그만큼 위에서의 변수 또한 매우 많다는 이야기로
추정구간의 의미가 없는 것은 절대 아님을 미리 알려드립니다.</t>
    <phoneticPr fontId="2" type="noConversion"/>
  </si>
  <si>
    <t>내년 점공순위 계산기를 위한 정보수집 설문지 링크입니다.</t>
    <phoneticPr fontId="2" type="noConversion"/>
  </si>
  <si>
    <t>예측확률 (%)</t>
    <phoneticPr fontId="2" type="noConversion"/>
  </si>
  <si>
    <t>2. 본인 등수에 점공시간 기준 본인의 등수를 입력하세요.</t>
    <phoneticPr fontId="2" type="noConversion"/>
  </si>
  <si>
    <t>3. 참여인원에 점공시간 기준 참여인원을 입력해주세요.</t>
    <phoneticPr fontId="2" type="noConversion"/>
  </si>
  <si>
    <t>1. 월 일 시에 점공시간 기준 즉, 현재 시간을 입력해주세요.</t>
    <phoneticPr fontId="2" type="noConversion"/>
  </si>
  <si>
    <t>4. 지원자수에 실제 지원자수를 입력해주세요.</t>
    <phoneticPr fontId="2" type="noConversion"/>
  </si>
  <si>
    <t>5. 모집인원에 실제 모집인원이 몇 명인지 적어주세요.</t>
    <phoneticPr fontId="2" type="noConversion"/>
  </si>
  <si>
    <t>6. 예측확률에 본인이 확인하고 싶은 예측 확률을 적어주세요.</t>
    <phoneticPr fontId="2" type="noConversion"/>
  </si>
  <si>
    <t>7. 하단에 결과가 나타나게 됩니다.
    예상실제등수는 예상예비번호로 바뀔 수 있으며
    예측 구간의 경우 예비번호 기준입니다.</t>
    <phoneticPr fontId="2" type="noConversion"/>
  </si>
  <si>
    <t>1. 예상실제등수: 계산상 예측되는 등수</t>
    <phoneticPr fontId="2" type="noConversion"/>
  </si>
  <si>
    <t>1.1 예상예비번호: 계산상 예측되는 예비번호</t>
    <phoneticPr fontId="2" type="noConversion"/>
  </si>
  <si>
    <t>2. 예측구간: 학생이 지정한 예측확률에 따라서 어디에 위치할 것인지 예측되는 구간.</t>
    <phoneticPr fontId="2" type="noConversion"/>
  </si>
  <si>
    <r>
      <t xml:space="preserve">해당 점공순위 계산기의 표본은 최상위권 의대부터 흔히 이야기하는 건동홍라인까지 포진되어있으며
제작자의 입장에서 말씀드리자면 대략 </t>
    </r>
    <r>
      <rPr>
        <b/>
        <u/>
        <sz val="11"/>
        <color theme="1"/>
        <rFont val="맑은 고딕"/>
        <family val="3"/>
        <charset val="129"/>
        <scheme val="minor"/>
      </rPr>
      <t>문이과 서성한 라인</t>
    </r>
    <r>
      <rPr>
        <b/>
        <sz val="11"/>
        <color theme="1"/>
        <rFont val="맑은 고딕"/>
        <family val="3"/>
        <charset val="129"/>
        <scheme val="minor"/>
      </rPr>
      <t>쯤이 가장 적절하다고 보여집니다.
해당 라인보다 위쪽 라인은 통상적으로는 실제 등수보다 안 좋게 나오고,
 아래라인은 실제 등수보다 좋게 나올 것으로 생각됩니다.
위의 사항을 숙지하시고 사용해주시기 바랍니다.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</si>
</sst>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%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11"/>
      <color theme="0" tint="-4.9989318521683403E-2"/>
      <name val="맑은 고딕"/>
      <family val="3"/>
      <charset val="129"/>
      <scheme val="minor"/>
    </font>
    <font>
      <b/>
      <sz val="14"/>
      <color theme="0" tint="-4.9989318521683403E-2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u/>
      <sz val="11"/>
      <color theme="1"/>
      <name val="맑은 고딕"/>
      <family val="3"/>
      <charset val="129"/>
      <scheme val="minor"/>
    </font>
    <font>
      <b/>
      <u/>
      <sz val="11"/>
      <color theme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>
      <alignment vertical="center"/>
    </xf>
    <xf numFmtId="0" fontId="3" fillId="8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10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76" fontId="0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9" fontId="3" fillId="6" borderId="11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9" fillId="0" borderId="4" xfId="2" applyFont="1" applyBorder="1" applyAlignment="1" applyProtection="1">
      <alignment horizontal="center" vertical="center" wrapText="1"/>
      <protection locked="0"/>
    </xf>
    <xf numFmtId="0" fontId="9" fillId="0" borderId="5" xfId="2" applyFont="1" applyBorder="1" applyAlignment="1" applyProtection="1">
      <alignment horizontal="center" vertical="center"/>
      <protection locked="0"/>
    </xf>
    <xf numFmtId="0" fontId="9" fillId="0" borderId="6" xfId="2" applyFont="1" applyBorder="1" applyAlignment="1" applyProtection="1">
      <alignment horizontal="center" vertical="center"/>
      <protection locked="0"/>
    </xf>
    <xf numFmtId="0" fontId="9" fillId="0" borderId="12" xfId="2" applyFont="1" applyBorder="1" applyAlignment="1" applyProtection="1">
      <alignment horizontal="center" vertical="center"/>
      <protection locked="0"/>
    </xf>
    <xf numFmtId="0" fontId="9" fillId="0" borderId="0" xfId="2" applyFont="1" applyBorder="1" applyAlignment="1" applyProtection="1">
      <alignment horizontal="center" vertical="center"/>
      <protection locked="0"/>
    </xf>
    <xf numFmtId="0" fontId="9" fillId="0" borderId="13" xfId="2" applyFont="1" applyBorder="1" applyAlignment="1" applyProtection="1">
      <alignment horizontal="center" vertical="center"/>
      <protection locked="0"/>
    </xf>
    <xf numFmtId="0" fontId="9" fillId="0" borderId="7" xfId="2" applyFont="1" applyBorder="1" applyAlignment="1" applyProtection="1">
      <alignment horizontal="center" vertical="center"/>
      <protection locked="0"/>
    </xf>
    <xf numFmtId="0" fontId="9" fillId="0" borderId="8" xfId="2" applyFont="1" applyBorder="1" applyAlignment="1" applyProtection="1">
      <alignment horizontal="center" vertical="center"/>
      <protection locked="0"/>
    </xf>
    <xf numFmtId="0" fontId="9" fillId="0" borderId="9" xfId="2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</cellXfs>
  <cellStyles count="3">
    <cellStyle name="백분율" xfId="1" builtinId="5"/>
    <cellStyle name="표준" xfId="0" builtinId="0"/>
    <cellStyle name="하이퍼링크" xfId="2" builtinId="8"/>
  </cellStyles>
  <dxfs count="26"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D3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</xdr:row>
          <xdr:rowOff>85725</xdr:rowOff>
        </xdr:from>
        <xdr:to>
          <xdr:col>13</xdr:col>
          <xdr:colOff>95250</xdr:colOff>
          <xdr:row>16</xdr:row>
          <xdr:rowOff>123825</xdr:rowOff>
        </xdr:to>
        <xdr:pic>
          <xdr:nvPicPr>
            <xdr:cNvPr id="2" name="그림 1">
              <a:extLst>
                <a:ext uri="{FF2B5EF4-FFF2-40B4-BE49-F238E27FC236}">
                  <a16:creationId xmlns:a16="http://schemas.microsoft.com/office/drawing/2014/main" id="{CD8583DD-8E05-BED0-554B-864CBB01CF5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A!$C$3:$J$14" spid="_x0000_s512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438275" y="504825"/>
              <a:ext cx="7572375" cy="2971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63BB20-FBAA-4B87-9CD8-506EA388F27D}" name="표1" displayName="표1" ref="B60:Y287" totalsRowShown="0" headerRowDxfId="25" dataDxfId="24">
  <autoFilter ref="B60:Y287" xr:uid="{E2BA0E7B-A060-434A-B87E-61DB4A8EC47E}"/>
  <sortState xmlns:xlrd2="http://schemas.microsoft.com/office/spreadsheetml/2017/richdata2" ref="B61:Y287">
    <sortCondition descending="1" ref="F60:F287"/>
  </sortState>
  <tableColumns count="24">
    <tableColumn id="1" xr3:uid="{7FF98F4B-B6EB-4EE5-A88B-6A871986902C}" name="열1" dataDxfId="23"/>
    <tableColumn id="2" xr3:uid="{632CC815-38F3-4206-B68D-51E235F36151}" name="열2" dataDxfId="22"/>
    <tableColumn id="20" xr3:uid="{5FFE1B13-BF5A-46C5-AF31-F348B50D7EEC}" name="열23" dataDxfId="21"/>
    <tableColumn id="19" xr3:uid="{ABA27B93-7A3E-47E2-B6E7-D47577EFC1A1}" name="열22" dataDxfId="20"/>
    <tableColumn id="3" xr3:uid="{DC0D7DC8-7AE1-4FDE-9355-54BB99D576A1}" name="열3" dataDxfId="19"/>
    <tableColumn id="4" xr3:uid="{0D71A899-36C2-4BA9-85D1-369B4BC9A72F}" name="열4" dataDxfId="18"/>
    <tableColumn id="5" xr3:uid="{7AC6C7B0-447E-4FA4-B893-9CAE1BE64BBE}" name="열5" dataDxfId="17"/>
    <tableColumn id="6" xr3:uid="{7FF7C6D2-48D3-477D-857A-B3132472AD7A}" name="열6" dataDxfId="16">
      <calculatedColumnFormula>ROUND(H61/F61,2)</calculatedColumnFormula>
    </tableColumn>
    <tableColumn id="7" xr3:uid="{1956A232-26A1-400A-A802-462F2EB6049F}" name="열7" dataDxfId="15">
      <calculatedColumnFormula>ROUND(G61/(C61/F61*H61),3)</calculatedColumnFormula>
    </tableColumn>
    <tableColumn id="8" xr3:uid="{63AF53DE-9385-4FDD-8C0D-BD5D0393BCC7}" name="열8" dataDxfId="14"/>
    <tableColumn id="9" xr3:uid="{EAC664F9-D0CD-4347-ACC5-BEFE403C03D9}" name="열9" dataDxfId="13">
      <calculatedColumnFormula>1.4175*EXP(-0.444*표1[[#This Row],[열6]])</calculatedColumnFormula>
    </tableColumn>
    <tableColumn id="10" xr3:uid="{63B36E71-48EC-44AA-8AB3-5747792B37E2}" name="열10" dataDxfId="12">
      <calculatedColumnFormula>ABS(표1[[#This Row],[열7]]-표1[[#This Row],[열9]])</calculatedColumnFormula>
    </tableColumn>
    <tableColumn id="11" xr3:uid="{03A4A2F5-1DD9-428F-910C-1BE7704DE1F7}" name="열11" dataDxfId="11">
      <calculatedColumnFormula>IF(표1[[#This Row],[열10]]&lt;0.075,TRUE,FALSE)</calculatedColumnFormula>
    </tableColumn>
    <tableColumn id="12" xr3:uid="{0A571018-3F6D-4291-9800-5B6CC690A880}" name="열12" dataDxfId="10">
      <calculatedColumnFormula>IF(표1[[#This Row],[열10]]&lt;0.06,TRUE,FALSE)</calculatedColumnFormula>
    </tableColumn>
    <tableColumn id="13" xr3:uid="{03332C6D-3896-4F07-9A59-81832BFAC66B}" name="열13" dataDxfId="9">
      <calculatedColumnFormula>IF(표1[[#This Row],[열9]]&lt;0.75,IF(표1[[#This Row],[열9]]&gt;0.6,TRUE,FALSE),FALSE)</calculatedColumnFormula>
    </tableColumn>
    <tableColumn id="14" xr3:uid="{08F38D3C-9052-4C27-B17B-5470A5D9417D}" name="열14" dataDxfId="8">
      <calculatedColumnFormula>IF(표1[[#This Row],[열10]]&lt;0.1,TRUE,FALSE)</calculatedColumnFormula>
    </tableColumn>
    <tableColumn id="15" xr3:uid="{DCAEFA92-CD39-493C-932C-3E62F12475E8}" name="열15" dataDxfId="7">
      <calculatedColumnFormula>표1[[#This Row],[열7]]-표1[[#This Row],[열9]]</calculatedColumnFormula>
    </tableColumn>
    <tableColumn id="16" xr3:uid="{23642912-DDE4-437D-91F7-3E554A3735C1}" name="열16" dataDxfId="6">
      <calculatedColumnFormula>표1[[#This Row],[열4]]-표1[[#This Row],[열2]]</calculatedColumnFormula>
    </tableColumn>
    <tableColumn id="21" xr3:uid="{22AD1157-344F-4DE1-9007-401F1F8B0074}" name="열162" dataDxfId="5"/>
    <tableColumn id="22" xr3:uid="{E0AE2131-790B-4751-A147-0DFF95692E78}" name="열163" dataDxfId="4"/>
    <tableColumn id="23" xr3:uid="{45781F9F-4068-4DEA-A110-435864BA307C}" name="열164" dataDxfId="3"/>
    <tableColumn id="24" xr3:uid="{7D06CD12-123E-4EE0-8C23-25E8A6A3A494}" name="열165" dataDxfId="2"/>
    <tableColumn id="18" xr3:uid="{A072DFC5-3984-4CF5-95AC-BCE5AE06759E}" name="열17" dataDxfId="1"/>
    <tableColumn id="17" xr3:uid="{5A3B02C5-5520-482E-A39A-22EE7BC92142}" name="열18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gle/37aqjja7EM2D1KtB9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DDEEF-8F21-4DEA-99C9-F5F8ECA927C0}">
  <sheetPr>
    <pageSetUpPr autoPageBreaks="0"/>
  </sheetPr>
  <dimension ref="B2:AF430"/>
  <sheetViews>
    <sheetView tabSelected="1" showWhiteSpace="0" zoomScaleNormal="100" workbookViewId="0">
      <selection activeCell="I4" sqref="I4"/>
    </sheetView>
  </sheetViews>
  <sheetFormatPr defaultRowHeight="16.5" x14ac:dyDescent="0.3"/>
  <cols>
    <col min="2" max="2" width="15.875" customWidth="1"/>
    <col min="3" max="8" width="10.625" style="1" customWidth="1"/>
    <col min="9" max="9" width="15.625" customWidth="1"/>
    <col min="10" max="10" width="19.875" customWidth="1"/>
    <col min="12" max="12" width="24.625" customWidth="1"/>
    <col min="14" max="14" width="9.5" customWidth="1"/>
    <col min="17" max="17" width="14.25" customWidth="1"/>
    <col min="28" max="28" width="9" hidden="1" customWidth="1"/>
    <col min="29" max="31" width="0" hidden="1" customWidth="1"/>
  </cols>
  <sheetData>
    <row r="2" spans="3:31" ht="24.75" customHeight="1" thickBot="1" x14ac:dyDescent="0.35">
      <c r="AD2">
        <f>AB8-O52*AC15*SQRT(1/AD15+(L4-AE15)^2/AB15)</f>
        <v>-0.16490941178689061</v>
      </c>
      <c r="AE2">
        <f>AB8+O52*AC15*SQRT(1/AD15+(L4-AE15)^2/AB15)</f>
        <v>-0.13366378821310926</v>
      </c>
    </row>
    <row r="3" spans="3:31" ht="47.25" customHeight="1" thickBot="1" x14ac:dyDescent="0.35">
      <c r="C3" s="20" t="s">
        <v>0</v>
      </c>
      <c r="D3" s="20" t="s">
        <v>1</v>
      </c>
      <c r="E3" s="21" t="s">
        <v>2</v>
      </c>
      <c r="F3" s="20" t="s">
        <v>3</v>
      </c>
      <c r="G3" s="20" t="s">
        <v>4</v>
      </c>
      <c r="H3" s="20" t="s">
        <v>5</v>
      </c>
      <c r="I3" s="20" t="s">
        <v>6</v>
      </c>
      <c r="J3" s="20" t="s">
        <v>64</v>
      </c>
      <c r="K3" s="2" t="s">
        <v>7</v>
      </c>
      <c r="L3" s="3" t="s">
        <v>8</v>
      </c>
      <c r="N3" s="28" t="s">
        <v>9</v>
      </c>
      <c r="O3" s="29"/>
      <c r="P3" s="30"/>
      <c r="AD3">
        <f>EXP(AD2)</f>
        <v>0.84797051674258384</v>
      </c>
      <c r="AE3">
        <f>EXP(AE2)</f>
        <v>0.8748841615284072</v>
      </c>
    </row>
    <row r="4" spans="3:31" ht="17.25" thickBot="1" x14ac:dyDescent="0.35">
      <c r="C4" s="4">
        <v>1</v>
      </c>
      <c r="D4" s="4">
        <v>2</v>
      </c>
      <c r="E4" s="4">
        <v>20</v>
      </c>
      <c r="F4" s="4">
        <v>30</v>
      </c>
      <c r="G4" s="4">
        <v>60</v>
      </c>
      <c r="H4" s="4">
        <v>120</v>
      </c>
      <c r="I4" s="4">
        <v>30</v>
      </c>
      <c r="J4" s="4">
        <v>80</v>
      </c>
      <c r="K4" s="2">
        <f>ROUND(1.3776*EXP(-0.427*L4)+AD55,3)</f>
        <v>0.86399999999999999</v>
      </c>
      <c r="L4" s="3">
        <f>ROUND(H4/G53,3)</f>
        <v>1.101</v>
      </c>
      <c r="N4" s="31"/>
      <c r="O4" s="32"/>
      <c r="P4" s="33"/>
      <c r="AD4">
        <f>ROUND($F$4/G4*H4*AD3-I4,1)</f>
        <v>20.9</v>
      </c>
      <c r="AE4">
        <f>ROUND($F$4/G4*H4*AE3-I4,1)</f>
        <v>22.5</v>
      </c>
    </row>
    <row r="5" spans="3:31" x14ac:dyDescent="0.3">
      <c r="I5" s="1"/>
    </row>
    <row r="6" spans="3:31" x14ac:dyDescent="0.3">
      <c r="I6" s="1"/>
      <c r="AB6" s="5"/>
      <c r="AC6" s="5"/>
      <c r="AD6" s="5" t="s">
        <v>10</v>
      </c>
      <c r="AE6" s="5"/>
    </row>
    <row r="7" spans="3:31" ht="17.25" thickBot="1" x14ac:dyDescent="0.35">
      <c r="H7"/>
      <c r="AB7" s="5" t="s">
        <v>11</v>
      </c>
      <c r="AC7" s="5"/>
      <c r="AD7" s="5" t="s">
        <v>12</v>
      </c>
      <c r="AE7" s="5" t="s">
        <v>13</v>
      </c>
    </row>
    <row r="8" spans="3:31" x14ac:dyDescent="0.3">
      <c r="K8" s="60" t="s">
        <v>63</v>
      </c>
      <c r="L8" s="61"/>
      <c r="M8" s="61"/>
      <c r="N8" s="61"/>
      <c r="O8" s="61"/>
      <c r="P8" s="61"/>
      <c r="Q8" s="61"/>
      <c r="R8" s="61"/>
      <c r="S8" s="62"/>
      <c r="AB8" s="5">
        <f>-0.4266*A!L4+0.3204</f>
        <v>-0.14928659999999994</v>
      </c>
      <c r="AC8" s="5"/>
      <c r="AD8" s="5">
        <f>AB8-O52*AC15*SQRT(1+1/AD15+(L4-AE15)^2/AB15)</f>
        <v>-0.25397135045718466</v>
      </c>
      <c r="AE8" s="5">
        <f>AB8+O52*AC15*SQRT(1+1/AD15+(L4-AE15)^2/AB15)</f>
        <v>-4.4601849542815222E-2</v>
      </c>
    </row>
    <row r="9" spans="3:31" ht="17.25" customHeight="1" x14ac:dyDescent="0.3">
      <c r="K9" s="63"/>
      <c r="L9" s="64"/>
      <c r="M9" s="64"/>
      <c r="N9" s="64"/>
      <c r="O9" s="64"/>
      <c r="P9" s="64"/>
      <c r="Q9" s="64"/>
      <c r="R9" s="64"/>
      <c r="S9" s="65"/>
      <c r="AB9" s="5">
        <f>EXP(AB8)</f>
        <v>0.86132222457170216</v>
      </c>
      <c r="AC9" s="5"/>
      <c r="AD9" s="5">
        <f>EXP(AD8)</f>
        <v>0.77571402558031577</v>
      </c>
      <c r="AE9" s="5">
        <f>EXP(AE8)</f>
        <v>0.95637818845178713</v>
      </c>
    </row>
    <row r="10" spans="3:31" ht="17.25" thickBot="1" x14ac:dyDescent="0.35">
      <c r="K10" s="66"/>
      <c r="L10" s="67"/>
      <c r="M10" s="67"/>
      <c r="N10" s="67"/>
      <c r="O10" s="67"/>
      <c r="P10" s="67"/>
      <c r="Q10" s="67"/>
      <c r="R10" s="67"/>
      <c r="S10" s="68"/>
      <c r="AB10" s="5">
        <f>ROUND(A!$F$4/A!$G$4*A!$H$4*A!AB9-A!$I$4,1)</f>
        <v>21.7</v>
      </c>
      <c r="AC10" s="5"/>
      <c r="AD10" s="5">
        <f>ROUND(A!$F$4/A!$G$4*A!$H$4*A!AD9-A!$I$4,1)</f>
        <v>16.5</v>
      </c>
      <c r="AE10" s="5">
        <f>ROUND(A!$F$4/A!$G$4*A!$H$4*A!AE9-A!$I$4,1)</f>
        <v>27.4</v>
      </c>
    </row>
    <row r="11" spans="3:31" ht="17.25" thickBot="1" x14ac:dyDescent="0.35">
      <c r="F11"/>
    </row>
    <row r="12" spans="3:31" ht="16.5" customHeight="1" thickBot="1" x14ac:dyDescent="0.35">
      <c r="C12" s="34" t="str">
        <f>IF(AB10&lt;0,"예상실제등수","예상예비번호")</f>
        <v>예상예비번호</v>
      </c>
      <c r="D12" s="35"/>
      <c r="E12" s="38" t="s">
        <v>14</v>
      </c>
      <c r="F12" s="39"/>
      <c r="K12" s="40" t="s">
        <v>75</v>
      </c>
      <c r="L12" s="41"/>
      <c r="M12" s="41"/>
      <c r="N12" s="41"/>
      <c r="O12" s="41"/>
      <c r="P12" s="41"/>
      <c r="Q12" s="41"/>
      <c r="R12" s="41"/>
      <c r="S12" s="42"/>
      <c r="T12" s="22"/>
      <c r="U12" s="22"/>
      <c r="V12" s="22"/>
      <c r="W12" s="22"/>
    </row>
    <row r="13" spans="3:31" ht="16.5" customHeight="1" thickBot="1" x14ac:dyDescent="0.35">
      <c r="C13" s="36"/>
      <c r="D13" s="37"/>
      <c r="E13" s="7" t="s">
        <v>15</v>
      </c>
      <c r="F13" s="6" t="s">
        <v>16</v>
      </c>
      <c r="K13" s="43"/>
      <c r="L13" s="44"/>
      <c r="M13" s="44"/>
      <c r="N13" s="44"/>
      <c r="O13" s="44"/>
      <c r="P13" s="44"/>
      <c r="Q13" s="44"/>
      <c r="R13" s="44"/>
      <c r="S13" s="45"/>
      <c r="T13" s="22"/>
      <c r="U13" s="22"/>
      <c r="V13" s="22"/>
      <c r="W13" s="22"/>
    </row>
    <row r="14" spans="3:31" ht="17.25" thickBot="1" x14ac:dyDescent="0.35">
      <c r="C14" s="49">
        <f>IF(AB10&lt;0,I4+AB10,AB10)</f>
        <v>21.7</v>
      </c>
      <c r="D14" s="50"/>
      <c r="E14" s="8">
        <f>IF(AD10&lt;0,P55,AD10)</f>
        <v>16.5</v>
      </c>
      <c r="F14" s="8">
        <f>IF(AE10&lt;0,P55,AE10)</f>
        <v>27.4</v>
      </c>
      <c r="K14" s="43"/>
      <c r="L14" s="44"/>
      <c r="M14" s="44"/>
      <c r="N14" s="44"/>
      <c r="O14" s="44"/>
      <c r="P14" s="44"/>
      <c r="Q14" s="44"/>
      <c r="R14" s="44"/>
      <c r="S14" s="45"/>
      <c r="T14" s="22"/>
      <c r="U14" s="22"/>
      <c r="V14" s="22"/>
      <c r="W14" s="22"/>
      <c r="AB14" t="s">
        <v>17</v>
      </c>
      <c r="AC14" t="s">
        <v>18</v>
      </c>
      <c r="AD14" t="s">
        <v>19</v>
      </c>
      <c r="AE14" t="s">
        <v>20</v>
      </c>
    </row>
    <row r="15" spans="3:31" x14ac:dyDescent="0.3">
      <c r="K15" s="43"/>
      <c r="L15" s="44"/>
      <c r="M15" s="44"/>
      <c r="N15" s="44"/>
      <c r="O15" s="44"/>
      <c r="P15" s="44"/>
      <c r="Q15" s="44"/>
      <c r="R15" s="44"/>
      <c r="S15" s="45"/>
      <c r="T15" s="22"/>
      <c r="U15" s="22"/>
      <c r="V15" s="22"/>
      <c r="W15" s="22"/>
      <c r="AB15">
        <v>25.592567741935483</v>
      </c>
      <c r="AC15">
        <v>8.0426917557469002E-2</v>
      </c>
      <c r="AD15">
        <v>155</v>
      </c>
      <c r="AE15">
        <v>1.74741935483871</v>
      </c>
    </row>
    <row r="16" spans="3:31" x14ac:dyDescent="0.3">
      <c r="K16" s="43"/>
      <c r="L16" s="44"/>
      <c r="M16" s="44"/>
      <c r="N16" s="44"/>
      <c r="O16" s="44"/>
      <c r="P16" s="44"/>
      <c r="Q16" s="44"/>
      <c r="R16" s="44"/>
      <c r="S16" s="45"/>
      <c r="T16" s="22"/>
      <c r="U16" s="22"/>
      <c r="V16" s="22"/>
      <c r="W16" s="22"/>
    </row>
    <row r="17" spans="3:23" x14ac:dyDescent="0.3">
      <c r="K17" s="43"/>
      <c r="L17" s="44"/>
      <c r="M17" s="44"/>
      <c r="N17" s="44"/>
      <c r="O17" s="44"/>
      <c r="P17" s="44"/>
      <c r="Q17" s="44"/>
      <c r="R17" s="44"/>
      <c r="S17" s="45"/>
      <c r="T17" s="22"/>
      <c r="U17" s="22"/>
      <c r="V17" s="22"/>
      <c r="W17" s="22"/>
    </row>
    <row r="18" spans="3:23" ht="17.25" thickBot="1" x14ac:dyDescent="0.35">
      <c r="K18" s="43"/>
      <c r="L18" s="44"/>
      <c r="M18" s="44"/>
      <c r="N18" s="44"/>
      <c r="O18" s="44"/>
      <c r="P18" s="44"/>
      <c r="Q18" s="44"/>
      <c r="R18" s="44"/>
      <c r="S18" s="45"/>
      <c r="T18" s="22"/>
      <c r="U18" s="22"/>
      <c r="V18" s="22"/>
      <c r="W18" s="22"/>
    </row>
    <row r="19" spans="3:23" ht="17.25" customHeight="1" thickBot="1" x14ac:dyDescent="0.35">
      <c r="C19" s="51" t="s">
        <v>61</v>
      </c>
      <c r="D19" s="51"/>
      <c r="E19" s="51"/>
      <c r="F19" s="51"/>
      <c r="G19" s="51"/>
      <c r="H19" s="51"/>
      <c r="I19" s="51"/>
      <c r="K19" s="46"/>
      <c r="L19" s="47"/>
      <c r="M19" s="47"/>
      <c r="N19" s="47"/>
      <c r="O19" s="47"/>
      <c r="P19" s="47"/>
      <c r="Q19" s="47"/>
      <c r="R19" s="47"/>
      <c r="S19" s="48"/>
      <c r="T19" s="22"/>
      <c r="U19" s="22"/>
      <c r="V19" s="22"/>
      <c r="W19" s="22"/>
    </row>
    <row r="20" spans="3:23" ht="17.25" customHeight="1" thickBot="1" x14ac:dyDescent="0.35">
      <c r="C20" s="51"/>
      <c r="D20" s="51"/>
      <c r="E20" s="51"/>
      <c r="F20" s="51"/>
      <c r="G20" s="51"/>
      <c r="H20" s="51"/>
      <c r="I20" s="51"/>
    </row>
    <row r="21" spans="3:23" ht="17.25" customHeight="1" thickBot="1" x14ac:dyDescent="0.35">
      <c r="C21" s="51"/>
      <c r="D21" s="51"/>
      <c r="E21" s="51"/>
      <c r="F21" s="51"/>
      <c r="G21" s="51"/>
      <c r="H21" s="51"/>
      <c r="I21" s="51"/>
      <c r="K21" s="40" t="s">
        <v>62</v>
      </c>
      <c r="L21" s="41"/>
      <c r="M21" s="41"/>
      <c r="N21" s="41"/>
      <c r="O21" s="41"/>
      <c r="P21" s="41"/>
      <c r="Q21" s="41"/>
      <c r="R21" s="41"/>
      <c r="S21" s="42"/>
      <c r="T21" s="22"/>
      <c r="U21" s="22"/>
      <c r="V21" s="22"/>
      <c r="W21" s="22"/>
    </row>
    <row r="22" spans="3:23" ht="17.25" customHeight="1" thickBot="1" x14ac:dyDescent="0.35">
      <c r="C22" s="51"/>
      <c r="D22" s="51"/>
      <c r="E22" s="51"/>
      <c r="F22" s="51"/>
      <c r="G22" s="51"/>
      <c r="H22" s="51"/>
      <c r="I22" s="51"/>
      <c r="K22" s="43"/>
      <c r="L22" s="44"/>
      <c r="M22" s="44"/>
      <c r="N22" s="44"/>
      <c r="O22" s="44"/>
      <c r="P22" s="44"/>
      <c r="Q22" s="44"/>
      <c r="R22" s="44"/>
      <c r="S22" s="45"/>
      <c r="T22" s="22"/>
      <c r="U22" s="22"/>
      <c r="V22" s="22"/>
      <c r="W22" s="22"/>
    </row>
    <row r="23" spans="3:23" ht="17.25" customHeight="1" thickBot="1" x14ac:dyDescent="0.35">
      <c r="C23" s="51"/>
      <c r="D23" s="51"/>
      <c r="E23" s="51"/>
      <c r="F23" s="51"/>
      <c r="G23" s="51"/>
      <c r="H23" s="51"/>
      <c r="I23" s="51"/>
      <c r="K23" s="43"/>
      <c r="L23" s="44"/>
      <c r="M23" s="44"/>
      <c r="N23" s="44"/>
      <c r="O23" s="44"/>
      <c r="P23" s="44"/>
      <c r="Q23" s="44"/>
      <c r="R23" s="44"/>
      <c r="S23" s="45"/>
      <c r="T23" s="22"/>
      <c r="U23" s="22"/>
      <c r="V23" s="22"/>
      <c r="W23" s="22"/>
    </row>
    <row r="24" spans="3:23" ht="17.25" customHeight="1" thickBot="1" x14ac:dyDescent="0.35">
      <c r="C24" s="51"/>
      <c r="D24" s="51"/>
      <c r="E24" s="51"/>
      <c r="F24" s="51"/>
      <c r="G24" s="51"/>
      <c r="H24" s="51"/>
      <c r="I24" s="51"/>
      <c r="K24" s="43"/>
      <c r="L24" s="44"/>
      <c r="M24" s="44"/>
      <c r="N24" s="44"/>
      <c r="O24" s="44"/>
      <c r="P24" s="44"/>
      <c r="Q24" s="44"/>
      <c r="R24" s="44"/>
      <c r="S24" s="45"/>
      <c r="T24" s="22"/>
      <c r="U24" s="22"/>
      <c r="V24" s="22"/>
      <c r="W24" s="22"/>
    </row>
    <row r="25" spans="3:23" ht="17.25" thickBot="1" x14ac:dyDescent="0.35">
      <c r="K25" s="43"/>
      <c r="L25" s="44"/>
      <c r="M25" s="44"/>
      <c r="N25" s="44"/>
      <c r="O25" s="44"/>
      <c r="P25" s="44"/>
      <c r="Q25" s="44"/>
      <c r="R25" s="44"/>
      <c r="S25" s="45"/>
      <c r="T25" s="22"/>
      <c r="U25" s="22"/>
      <c r="V25" s="22"/>
      <c r="W25" s="22"/>
    </row>
    <row r="26" spans="3:23" x14ac:dyDescent="0.3">
      <c r="C26" s="52" t="s">
        <v>21</v>
      </c>
      <c r="D26" s="54" t="s">
        <v>56</v>
      </c>
      <c r="E26" s="55"/>
      <c r="F26" s="55"/>
      <c r="G26" s="55"/>
      <c r="H26" s="55"/>
      <c r="I26" s="56"/>
      <c r="K26" s="43"/>
      <c r="L26" s="44"/>
      <c r="M26" s="44"/>
      <c r="N26" s="44"/>
      <c r="O26" s="44"/>
      <c r="P26" s="44"/>
      <c r="Q26" s="44"/>
      <c r="R26" s="44"/>
      <c r="S26" s="45"/>
      <c r="T26" s="22"/>
      <c r="U26" s="22"/>
      <c r="V26" s="22"/>
      <c r="W26" s="22"/>
    </row>
    <row r="27" spans="3:23" ht="17.25" thickBot="1" x14ac:dyDescent="0.35">
      <c r="C27" s="53"/>
      <c r="D27" s="57"/>
      <c r="E27" s="58"/>
      <c r="F27" s="58"/>
      <c r="G27" s="58"/>
      <c r="H27" s="58"/>
      <c r="I27" s="59"/>
      <c r="K27" s="43"/>
      <c r="L27" s="44"/>
      <c r="M27" s="44"/>
      <c r="N27" s="44"/>
      <c r="O27" s="44"/>
      <c r="P27" s="44"/>
      <c r="Q27" s="44"/>
      <c r="R27" s="44"/>
      <c r="S27" s="45"/>
      <c r="T27" s="22"/>
      <c r="U27" s="22"/>
      <c r="V27" s="22"/>
      <c r="W27" s="22"/>
    </row>
    <row r="28" spans="3:23" ht="17.25" thickBot="1" x14ac:dyDescent="0.35">
      <c r="C28"/>
      <c r="D28"/>
      <c r="E28"/>
      <c r="F28"/>
      <c r="G28"/>
      <c r="H28"/>
      <c r="K28" s="46"/>
      <c r="L28" s="47"/>
      <c r="M28" s="47"/>
      <c r="N28" s="47"/>
      <c r="O28" s="47"/>
      <c r="P28" s="47"/>
      <c r="Q28" s="47"/>
      <c r="R28" s="47"/>
      <c r="S28" s="48"/>
      <c r="T28" s="22"/>
      <c r="U28" s="22"/>
      <c r="V28" s="22"/>
      <c r="W28" s="22"/>
    </row>
    <row r="29" spans="3:23" x14ac:dyDescent="0.3">
      <c r="C29"/>
      <c r="D29"/>
      <c r="E29"/>
      <c r="F29"/>
      <c r="G29"/>
      <c r="H29"/>
    </row>
    <row r="30" spans="3:23" ht="16.5" customHeight="1" x14ac:dyDescent="0.3">
      <c r="C30"/>
      <c r="D30"/>
      <c r="E30"/>
      <c r="F30"/>
      <c r="G30"/>
      <c r="H30"/>
    </row>
    <row r="31" spans="3:23" x14ac:dyDescent="0.3">
      <c r="C31"/>
      <c r="D31"/>
      <c r="E31"/>
      <c r="F31"/>
      <c r="G31"/>
      <c r="H31"/>
    </row>
    <row r="32" spans="3:23" x14ac:dyDescent="0.3">
      <c r="C32"/>
      <c r="D32"/>
      <c r="E32"/>
      <c r="F32"/>
      <c r="G32"/>
      <c r="H32"/>
    </row>
    <row r="33" spans="3:14" x14ac:dyDescent="0.3">
      <c r="C33"/>
      <c r="D33"/>
      <c r="E33"/>
      <c r="F33"/>
      <c r="G33"/>
      <c r="H33"/>
    </row>
    <row r="34" spans="3:14" x14ac:dyDescent="0.3">
      <c r="C34"/>
      <c r="D34"/>
      <c r="E34"/>
      <c r="F34"/>
      <c r="G34"/>
      <c r="H34"/>
    </row>
    <row r="35" spans="3:14" x14ac:dyDescent="0.3">
      <c r="C35"/>
      <c r="D35"/>
      <c r="E35"/>
      <c r="F35"/>
      <c r="G35"/>
      <c r="H35"/>
    </row>
    <row r="36" spans="3:14" x14ac:dyDescent="0.3">
      <c r="C36"/>
      <c r="D36"/>
      <c r="E36"/>
      <c r="F36"/>
      <c r="G36"/>
      <c r="H36"/>
    </row>
    <row r="37" spans="3:14" x14ac:dyDescent="0.3">
      <c r="C37"/>
      <c r="D37"/>
      <c r="E37"/>
      <c r="F37"/>
      <c r="G37"/>
      <c r="H37"/>
    </row>
    <row r="38" spans="3:14" x14ac:dyDescent="0.3">
      <c r="C38"/>
      <c r="D38"/>
      <c r="E38"/>
      <c r="F38"/>
      <c r="G38"/>
      <c r="H38"/>
    </row>
    <row r="39" spans="3:14" x14ac:dyDescent="0.3">
      <c r="C39"/>
      <c r="D39"/>
      <c r="E39"/>
      <c r="F39"/>
      <c r="G39"/>
      <c r="H39"/>
    </row>
    <row r="40" spans="3:14" x14ac:dyDescent="0.3">
      <c r="C40"/>
      <c r="D40"/>
      <c r="E40"/>
      <c r="F40"/>
      <c r="G40"/>
      <c r="H40"/>
    </row>
    <row r="41" spans="3:14" x14ac:dyDescent="0.3">
      <c r="C41"/>
      <c r="D41"/>
      <c r="E41"/>
      <c r="F41"/>
      <c r="G41"/>
      <c r="H41"/>
    </row>
    <row r="42" spans="3:14" x14ac:dyDescent="0.3">
      <c r="C42"/>
      <c r="D42"/>
      <c r="E42"/>
      <c r="F42"/>
      <c r="G42"/>
      <c r="H42"/>
    </row>
    <row r="43" spans="3:14" x14ac:dyDescent="0.3">
      <c r="C43"/>
      <c r="D43"/>
      <c r="E43"/>
      <c r="F43"/>
      <c r="G43"/>
      <c r="H43"/>
    </row>
    <row r="46" spans="3:14" ht="18.75" customHeight="1" x14ac:dyDescent="0.3"/>
    <row r="47" spans="3:14" hidden="1" x14ac:dyDescent="0.3"/>
    <row r="48" spans="3:14" hidden="1" x14ac:dyDescent="0.3">
      <c r="N48" s="9" t="s">
        <v>22</v>
      </c>
    </row>
    <row r="49" spans="2:32" hidden="1" x14ac:dyDescent="0.3">
      <c r="N49" s="10">
        <v>156</v>
      </c>
    </row>
    <row r="50" spans="2:32" ht="17.25" hidden="1" customHeight="1" thickBot="1" x14ac:dyDescent="0.35">
      <c r="C50" s="1" t="s">
        <v>0</v>
      </c>
      <c r="D50" s="1" t="s">
        <v>1</v>
      </c>
      <c r="E50" s="1" t="s">
        <v>55</v>
      </c>
      <c r="F50" s="11">
        <f>24*20*(C4-1)+IF(D4&gt;D51,D4-D51,0)*24+E4-E51</f>
        <v>2</v>
      </c>
    </row>
    <row r="51" spans="2:32" ht="16.5" hidden="1" customHeight="1" x14ac:dyDescent="0.3">
      <c r="B51" t="s">
        <v>54</v>
      </c>
      <c r="C51" s="1">
        <v>1</v>
      </c>
      <c r="D51" s="1">
        <v>3</v>
      </c>
      <c r="E51" s="1">
        <v>18</v>
      </c>
      <c r="I51" t="s">
        <v>23</v>
      </c>
    </row>
    <row r="52" spans="2:32" ht="16.5" hidden="1" customHeight="1" x14ac:dyDescent="0.3">
      <c r="C52" s="1" t="s">
        <v>24</v>
      </c>
      <c r="F52" s="1" t="s">
        <v>25</v>
      </c>
      <c r="G52" s="1" t="s">
        <v>26</v>
      </c>
      <c r="I52">
        <f>0.5-J4/200</f>
        <v>9.9999999999999978E-2</v>
      </c>
      <c r="O52">
        <f>-_xlfn.T.INV(I52,155)</f>
        <v>1.2870372346254724</v>
      </c>
    </row>
    <row r="53" spans="2:32" ht="16.5" hidden="1" customHeight="1" x14ac:dyDescent="0.3">
      <c r="C53" s="12">
        <f>(7.4*LN(F50)+73.4819-7.4*LN(24))/100</f>
        <v>0.55093590791568792</v>
      </c>
      <c r="D53" s="12"/>
      <c r="E53" s="12"/>
      <c r="F53" s="1">
        <f>ROUND(F4/C53,0)</f>
        <v>54</v>
      </c>
      <c r="G53" s="1">
        <f>ROUND(G4/C53,0)</f>
        <v>109</v>
      </c>
    </row>
    <row r="54" spans="2:32" ht="16.5" hidden="1" customHeight="1" x14ac:dyDescent="0.3">
      <c r="S54" t="s">
        <v>27</v>
      </c>
      <c r="AD54">
        <v>5.1781395856661631E-2</v>
      </c>
    </row>
    <row r="55" spans="2:32" ht="16.5" hidden="1" customHeight="1" x14ac:dyDescent="0.3">
      <c r="M55" t="s">
        <v>16</v>
      </c>
      <c r="N55" t="e">
        <f>O52*#REF!</f>
        <v>#REF!</v>
      </c>
      <c r="P55" s="13" t="s">
        <v>28</v>
      </c>
      <c r="AD55">
        <v>2.6560663858676572E-3</v>
      </c>
    </row>
    <row r="56" spans="2:32" ht="16.5" hidden="1" customHeight="1" x14ac:dyDescent="0.3">
      <c r="M56" t="s">
        <v>15</v>
      </c>
      <c r="N56" t="e">
        <f>-O52*#REF!</f>
        <v>#REF!</v>
      </c>
      <c r="AD56">
        <v>1.0032000081789556</v>
      </c>
    </row>
    <row r="57" spans="2:32" ht="16.5" hidden="1" customHeight="1" x14ac:dyDescent="0.3">
      <c r="H57" s="1" t="s">
        <v>29</v>
      </c>
      <c r="K57" t="s">
        <v>30</v>
      </c>
      <c r="Q57">
        <f>COUNTIF(Q61:Q215,TRUE)</f>
        <v>0</v>
      </c>
      <c r="R57">
        <f>Q57/156*100</f>
        <v>0</v>
      </c>
      <c r="AE57">
        <v>4.6314688442128547E-3</v>
      </c>
    </row>
    <row r="58" spans="2:32" ht="16.5" hidden="1" customHeight="1" x14ac:dyDescent="0.3">
      <c r="H58" s="1" t="s">
        <v>31</v>
      </c>
    </row>
    <row r="59" spans="2:32" ht="16.5" hidden="1" customHeight="1" x14ac:dyDescent="0.3">
      <c r="B59" s="1"/>
      <c r="I59" s="1"/>
      <c r="J59" s="1"/>
    </row>
    <row r="60" spans="2:32" ht="16.5" hidden="1" customHeight="1" x14ac:dyDescent="0.3">
      <c r="B60" s="1" t="s">
        <v>32</v>
      </c>
      <c r="C60" s="1" t="s">
        <v>33</v>
      </c>
      <c r="D60" s="1" t="s">
        <v>34</v>
      </c>
      <c r="E60" s="1" t="s">
        <v>35</v>
      </c>
      <c r="F60" s="1" t="s">
        <v>36</v>
      </c>
      <c r="G60" s="1" t="s">
        <v>37</v>
      </c>
      <c r="H60" s="1" t="s">
        <v>38</v>
      </c>
      <c r="I60" s="1" t="s">
        <v>39</v>
      </c>
      <c r="J60" s="1" t="s">
        <v>40</v>
      </c>
      <c r="K60" s="1" t="s">
        <v>41</v>
      </c>
      <c r="L60" s="1" t="s">
        <v>42</v>
      </c>
      <c r="M60" s="1" t="s">
        <v>43</v>
      </c>
      <c r="N60" s="1" t="s">
        <v>44</v>
      </c>
      <c r="O60" s="1" t="s">
        <v>45</v>
      </c>
      <c r="P60" s="1" t="s">
        <v>46</v>
      </c>
      <c r="Q60" s="1" t="s">
        <v>47</v>
      </c>
      <c r="R60" s="1" t="s">
        <v>48</v>
      </c>
      <c r="S60" s="1" t="s">
        <v>49</v>
      </c>
      <c r="T60" s="1" t="s">
        <v>57</v>
      </c>
      <c r="U60" s="1" t="s">
        <v>58</v>
      </c>
      <c r="V60" s="1" t="s">
        <v>59</v>
      </c>
      <c r="W60" s="1" t="s">
        <v>60</v>
      </c>
      <c r="X60" t="s">
        <v>50</v>
      </c>
      <c r="Y60" t="s">
        <v>51</v>
      </c>
      <c r="AB60" s="1" t="s">
        <v>50</v>
      </c>
      <c r="AC60" s="1" t="s">
        <v>51</v>
      </c>
    </row>
    <row r="61" spans="2:32" ht="16.5" hidden="1" customHeight="1" x14ac:dyDescent="0.3">
      <c r="B61" s="14"/>
      <c r="C61" s="15"/>
      <c r="D61" s="15"/>
      <c r="E61" s="15"/>
      <c r="F61" s="15"/>
      <c r="G61" s="15"/>
      <c r="H61" s="15"/>
      <c r="I61" s="15"/>
      <c r="J61" s="15"/>
      <c r="K61" s="15"/>
      <c r="L61" s="16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AB61" s="1"/>
      <c r="AC61" s="1"/>
      <c r="AF61">
        <v>0.82</v>
      </c>
    </row>
    <row r="62" spans="2:32" ht="16.5" hidden="1" customHeight="1" x14ac:dyDescent="0.3">
      <c r="B62" s="1"/>
      <c r="I62" s="1"/>
      <c r="J62" s="1"/>
      <c r="K62" s="1"/>
      <c r="L62" s="16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AB62" s="1"/>
      <c r="AC62" s="1"/>
      <c r="AF62">
        <v>0.61199999999999999</v>
      </c>
    </row>
    <row r="63" spans="2:32" ht="16.5" hidden="1" customHeight="1" x14ac:dyDescent="0.3">
      <c r="B63" s="1"/>
      <c r="I63" s="1"/>
      <c r="J63" s="1"/>
      <c r="K63" s="1"/>
      <c r="L63" s="16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AB63" s="1"/>
      <c r="AC63" s="1"/>
      <c r="AF63">
        <v>0.50600000000000001</v>
      </c>
    </row>
    <row r="64" spans="2:32" ht="16.5" hidden="1" customHeight="1" x14ac:dyDescent="0.3">
      <c r="B64" s="1"/>
      <c r="I64" s="1"/>
      <c r="J64" s="1"/>
      <c r="K64" s="1"/>
      <c r="L64" s="16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AB64" s="1"/>
      <c r="AC64" s="1"/>
      <c r="AF64">
        <v>0.65800000000000003</v>
      </c>
    </row>
    <row r="65" spans="2:32" ht="16.5" hidden="1" customHeight="1" x14ac:dyDescent="0.3">
      <c r="B65" s="1"/>
      <c r="I65" s="1"/>
      <c r="J65" s="1"/>
      <c r="K65" s="15"/>
      <c r="L65" s="16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AB65" s="1"/>
      <c r="AC65" s="1"/>
      <c r="AF65">
        <v>0.70899999999999996</v>
      </c>
    </row>
    <row r="66" spans="2:32" ht="16.5" hidden="1" customHeight="1" x14ac:dyDescent="0.3">
      <c r="B66" s="1"/>
      <c r="I66" s="1"/>
      <c r="J66" s="1"/>
      <c r="K66" s="1"/>
      <c r="L66" s="16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AB66" s="1"/>
      <c r="AC66" s="1"/>
      <c r="AF66">
        <v>0.69</v>
      </c>
    </row>
    <row r="67" spans="2:32" ht="16.5" hidden="1" customHeight="1" x14ac:dyDescent="0.3">
      <c r="B67" s="1"/>
      <c r="I67" s="1"/>
      <c r="J67" s="1"/>
      <c r="K67" s="1"/>
      <c r="L67" s="16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AB67" s="1"/>
      <c r="AC67" s="1"/>
      <c r="AF67">
        <v>0.51500000000000001</v>
      </c>
    </row>
    <row r="68" spans="2:32" ht="16.5" hidden="1" customHeight="1" x14ac:dyDescent="0.3">
      <c r="B68" s="17"/>
      <c r="C68" s="17"/>
      <c r="D68" s="17"/>
      <c r="E68" s="17"/>
      <c r="F68" s="17"/>
      <c r="G68" s="17"/>
      <c r="H68" s="17"/>
      <c r="I68" s="1"/>
      <c r="J68" s="1"/>
      <c r="K68" s="1"/>
      <c r="L68" s="16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AB68" s="1"/>
      <c r="AC68" s="1"/>
      <c r="AF68">
        <v>0.72499999999999998</v>
      </c>
    </row>
    <row r="69" spans="2:32" ht="16.5" hidden="1" customHeight="1" x14ac:dyDescent="0.3">
      <c r="B69" s="1"/>
      <c r="I69" s="1"/>
      <c r="J69" s="1"/>
      <c r="K69" s="15"/>
      <c r="L69" s="16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AB69" s="1"/>
      <c r="AC69" s="1"/>
      <c r="AF69">
        <v>0.52600000000000002</v>
      </c>
    </row>
    <row r="70" spans="2:32" ht="16.5" hidden="1" customHeight="1" x14ac:dyDescent="0.3">
      <c r="B70" s="1"/>
      <c r="I70" s="1"/>
      <c r="J70" s="1"/>
      <c r="K70" s="1"/>
      <c r="L70" s="16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AB70" s="1"/>
      <c r="AC70" s="1"/>
      <c r="AF70">
        <v>0.47299999999999998</v>
      </c>
    </row>
    <row r="71" spans="2:32" ht="16.5" hidden="1" customHeight="1" x14ac:dyDescent="0.3">
      <c r="B71" s="1"/>
      <c r="I71" s="1"/>
      <c r="J71" s="1"/>
      <c r="K71" s="1"/>
      <c r="L71" s="16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AB71" s="1"/>
      <c r="AC71" s="1"/>
      <c r="AF71">
        <v>0.55000000000000004</v>
      </c>
    </row>
    <row r="72" spans="2:32" ht="16.5" hidden="1" customHeight="1" x14ac:dyDescent="0.3">
      <c r="B72" s="1"/>
      <c r="I72" s="1"/>
      <c r="J72" s="1"/>
      <c r="K72" s="1"/>
      <c r="L72" s="16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AB72" s="1"/>
      <c r="AC72" s="1"/>
      <c r="AF72">
        <v>0.75900000000000001</v>
      </c>
    </row>
    <row r="73" spans="2:32" ht="16.5" hidden="1" customHeight="1" x14ac:dyDescent="0.3">
      <c r="B73" s="1"/>
      <c r="I73" s="1"/>
      <c r="J73" s="1"/>
      <c r="K73" s="15"/>
      <c r="L73" s="16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AB73" s="1"/>
      <c r="AC73" s="1"/>
      <c r="AF73">
        <v>0.52900000000000003</v>
      </c>
    </row>
    <row r="74" spans="2:32" ht="16.5" hidden="1" customHeight="1" x14ac:dyDescent="0.3">
      <c r="B74" s="1"/>
      <c r="I74" s="1"/>
      <c r="J74" s="1"/>
      <c r="K74" s="1"/>
      <c r="L74" s="16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AB74" s="1"/>
      <c r="AC74" s="1"/>
      <c r="AF74">
        <v>0.57099999999999995</v>
      </c>
    </row>
    <row r="75" spans="2:32" ht="16.5" hidden="1" customHeight="1" x14ac:dyDescent="0.3">
      <c r="B75" s="1"/>
      <c r="I75" s="1"/>
      <c r="J75" s="1"/>
      <c r="K75" s="1"/>
      <c r="L75" s="16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AB75" s="1"/>
      <c r="AC75" s="1"/>
      <c r="AF75">
        <v>0.60599999999999998</v>
      </c>
    </row>
    <row r="76" spans="2:32" ht="16.5" hidden="1" customHeight="1" x14ac:dyDescent="0.3">
      <c r="B76" s="1"/>
      <c r="I76" s="1"/>
      <c r="J76" s="1"/>
      <c r="K76" s="1"/>
      <c r="L76" s="16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AB76" s="1"/>
      <c r="AC76" s="1"/>
      <c r="AF76">
        <v>0.746</v>
      </c>
    </row>
    <row r="77" spans="2:32" ht="16.5" hidden="1" customHeight="1" x14ac:dyDescent="0.3">
      <c r="B77" s="1"/>
      <c r="I77" s="1"/>
      <c r="J77" s="1"/>
      <c r="K77" s="15"/>
      <c r="L77" s="16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AB77" s="1"/>
      <c r="AC77" s="1"/>
      <c r="AF77">
        <v>0.60799999999999998</v>
      </c>
    </row>
    <row r="78" spans="2:32" ht="16.5" hidden="1" customHeight="1" x14ac:dyDescent="0.3">
      <c r="B78" s="1"/>
      <c r="I78" s="1"/>
      <c r="J78" s="1"/>
      <c r="K78" s="1"/>
      <c r="L78" s="16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AB78" s="1"/>
      <c r="AC78" s="1"/>
      <c r="AF78">
        <v>0.28100000000000003</v>
      </c>
    </row>
    <row r="79" spans="2:32" ht="16.5" hidden="1" customHeight="1" x14ac:dyDescent="0.3">
      <c r="B79" s="1"/>
      <c r="I79" s="1"/>
      <c r="J79" s="1"/>
      <c r="K79" s="1"/>
      <c r="L79" s="16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AB79" s="1"/>
      <c r="AC79" s="1"/>
      <c r="AF79">
        <v>0.42099999999999999</v>
      </c>
    </row>
    <row r="80" spans="2:32" ht="16.5" hidden="1" customHeight="1" x14ac:dyDescent="0.3">
      <c r="B80" s="1"/>
      <c r="I80" s="1"/>
      <c r="J80" s="1"/>
      <c r="K80" s="1"/>
      <c r="L80" s="16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AB80" s="1"/>
      <c r="AC80" s="1"/>
      <c r="AF80">
        <v>0.85699999999999998</v>
      </c>
    </row>
    <row r="81" spans="2:32" ht="16.5" hidden="1" customHeight="1" x14ac:dyDescent="0.3">
      <c r="B81" s="1"/>
      <c r="I81" s="1"/>
      <c r="J81" s="1"/>
      <c r="K81" s="15"/>
      <c r="L81" s="16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AB81" s="1"/>
      <c r="AC81" s="1"/>
      <c r="AF81">
        <v>0.80300000000000005</v>
      </c>
    </row>
    <row r="82" spans="2:32" ht="16.5" hidden="1" customHeight="1" x14ac:dyDescent="0.3">
      <c r="B82" s="1"/>
      <c r="I82" s="1"/>
      <c r="J82" s="1"/>
      <c r="K82" s="1"/>
      <c r="L82" s="16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AB82" s="1"/>
      <c r="AC82" s="1"/>
      <c r="AF82">
        <v>0.70299999999999996</v>
      </c>
    </row>
    <row r="83" spans="2:32" ht="16.5" hidden="1" customHeight="1" x14ac:dyDescent="0.3">
      <c r="B83" s="1"/>
      <c r="I83" s="1"/>
      <c r="J83" s="1"/>
      <c r="K83" s="1"/>
      <c r="L83" s="16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AB83" s="1"/>
      <c r="AC83" s="1"/>
      <c r="AF83">
        <v>0.70299999999999996</v>
      </c>
    </row>
    <row r="84" spans="2:32" ht="16.5" hidden="1" customHeight="1" x14ac:dyDescent="0.3">
      <c r="B84" s="1"/>
      <c r="I84" s="1"/>
      <c r="J84" s="1"/>
      <c r="K84" s="1"/>
      <c r="L84" s="16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AB84" s="1"/>
      <c r="AC84" s="1"/>
      <c r="AF84">
        <v>0.755</v>
      </c>
    </row>
    <row r="85" spans="2:32" ht="16.5" hidden="1" customHeight="1" x14ac:dyDescent="0.3">
      <c r="B85" s="1"/>
      <c r="I85" s="1"/>
      <c r="J85" s="1"/>
      <c r="K85" s="15"/>
      <c r="L85" s="16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AB85" s="1"/>
      <c r="AC85" s="1"/>
      <c r="AF85">
        <v>0.67800000000000005</v>
      </c>
    </row>
    <row r="86" spans="2:32" ht="16.5" hidden="1" customHeight="1" x14ac:dyDescent="0.3">
      <c r="B86" s="1"/>
      <c r="I86" s="1"/>
      <c r="J86" s="1"/>
      <c r="K86" s="1"/>
      <c r="L86" s="16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AB86" s="1"/>
      <c r="AC86" s="1"/>
      <c r="AF86">
        <v>0.46100000000000002</v>
      </c>
    </row>
    <row r="87" spans="2:32" ht="16.5" hidden="1" customHeight="1" x14ac:dyDescent="0.3">
      <c r="B87" s="1"/>
      <c r="I87" s="1"/>
      <c r="J87" s="1"/>
      <c r="K87" s="1"/>
      <c r="L87" s="16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AB87" s="1"/>
      <c r="AC87" s="1"/>
      <c r="AF87">
        <v>0.45700000000000002</v>
      </c>
    </row>
    <row r="88" spans="2:32" ht="16.5" hidden="1" customHeight="1" x14ac:dyDescent="0.3">
      <c r="B88" s="1"/>
      <c r="I88" s="1"/>
      <c r="J88" s="1"/>
      <c r="K88" s="1"/>
      <c r="L88" s="16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AB88" s="1"/>
      <c r="AC88" s="1"/>
      <c r="AF88">
        <v>0.89</v>
      </c>
    </row>
    <row r="89" spans="2:32" ht="16.5" hidden="1" customHeight="1" x14ac:dyDescent="0.3">
      <c r="B89" s="1"/>
      <c r="I89" s="1"/>
      <c r="J89" s="1"/>
      <c r="K89" s="15"/>
      <c r="L89" s="16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AB89" s="1"/>
      <c r="AC89" s="1"/>
      <c r="AF89">
        <v>0.85299999999999998</v>
      </c>
    </row>
    <row r="90" spans="2:32" ht="16.5" hidden="1" customHeight="1" x14ac:dyDescent="0.3">
      <c r="B90" s="1"/>
      <c r="I90" s="1"/>
      <c r="J90" s="1"/>
      <c r="K90" s="1"/>
      <c r="L90" s="16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AB90" s="1"/>
      <c r="AC90" s="1"/>
      <c r="AF90">
        <v>0.72299999999999998</v>
      </c>
    </row>
    <row r="91" spans="2:32" ht="16.5" hidden="1" customHeight="1" x14ac:dyDescent="0.3">
      <c r="B91" s="1"/>
      <c r="I91" s="1"/>
      <c r="J91" s="1"/>
      <c r="K91" s="1"/>
      <c r="L91" s="16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AB91" s="1"/>
      <c r="AC91" s="1"/>
      <c r="AF91">
        <v>0.78500000000000003</v>
      </c>
    </row>
    <row r="92" spans="2:32" ht="16.5" hidden="1" customHeight="1" x14ac:dyDescent="0.3">
      <c r="B92" s="1"/>
      <c r="I92" s="1"/>
      <c r="J92" s="1"/>
      <c r="K92" s="1"/>
      <c r="L92" s="16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AB92" s="1"/>
      <c r="AC92" s="1"/>
      <c r="AF92">
        <v>0.82199999999999995</v>
      </c>
    </row>
    <row r="93" spans="2:32" ht="16.5" hidden="1" customHeight="1" x14ac:dyDescent="0.3">
      <c r="B93" s="1"/>
      <c r="I93" s="1"/>
      <c r="J93" s="1"/>
      <c r="K93" s="15"/>
      <c r="L93" s="16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AB93" s="1"/>
      <c r="AC93" s="1"/>
      <c r="AF93">
        <v>0.64300000000000002</v>
      </c>
    </row>
    <row r="94" spans="2:32" ht="16.5" hidden="1" customHeight="1" x14ac:dyDescent="0.3">
      <c r="B94" s="1"/>
      <c r="I94" s="1"/>
      <c r="J94" s="1"/>
      <c r="K94" s="1"/>
      <c r="L94" s="16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AB94" s="1"/>
      <c r="AC94" s="1"/>
      <c r="AF94">
        <v>0.68500000000000005</v>
      </c>
    </row>
    <row r="95" spans="2:32" ht="16.5" hidden="1" customHeight="1" x14ac:dyDescent="0.3">
      <c r="B95" s="1"/>
      <c r="I95" s="1"/>
      <c r="J95" s="1"/>
      <c r="K95" s="1"/>
      <c r="L95" s="16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AB95" s="1"/>
      <c r="AC95" s="1"/>
      <c r="AF95">
        <v>0.69199999999999995</v>
      </c>
    </row>
    <row r="96" spans="2:32" ht="16.5" hidden="1" customHeight="1" x14ac:dyDescent="0.3">
      <c r="B96" s="1"/>
      <c r="I96" s="1"/>
      <c r="J96" s="1"/>
      <c r="K96" s="1"/>
      <c r="L96" s="16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AB96" s="1"/>
      <c r="AC96" s="1"/>
      <c r="AF96">
        <v>0.73299999999999998</v>
      </c>
    </row>
    <row r="97" spans="2:32" ht="16.5" hidden="1" customHeight="1" x14ac:dyDescent="0.3">
      <c r="B97" s="1"/>
      <c r="I97" s="1"/>
      <c r="J97" s="1"/>
      <c r="K97" s="15"/>
      <c r="L97" s="16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AB97" s="1"/>
      <c r="AC97" s="1"/>
      <c r="AF97">
        <v>0.628</v>
      </c>
    </row>
    <row r="98" spans="2:32" ht="16.5" hidden="1" customHeight="1" x14ac:dyDescent="0.3">
      <c r="B98" s="1"/>
      <c r="I98" s="1"/>
      <c r="J98" s="1"/>
      <c r="K98" s="1"/>
      <c r="L98" s="16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AB98" s="1"/>
      <c r="AC98" s="1"/>
      <c r="AF98">
        <v>0.70499999999999996</v>
      </c>
    </row>
    <row r="99" spans="2:32" ht="16.5" hidden="1" customHeight="1" x14ac:dyDescent="0.3">
      <c r="B99" s="1"/>
      <c r="I99" s="1"/>
      <c r="J99" s="1"/>
      <c r="K99" s="1"/>
      <c r="L99" s="16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AB99" s="1"/>
      <c r="AC99" s="1"/>
      <c r="AF99">
        <v>0.69399999999999995</v>
      </c>
    </row>
    <row r="100" spans="2:32" ht="16.5" hidden="1" customHeight="1" x14ac:dyDescent="0.3">
      <c r="B100" s="1"/>
      <c r="I100" s="1"/>
      <c r="J100" s="1"/>
      <c r="K100" s="1"/>
      <c r="L100" s="16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AB100" s="1"/>
      <c r="AC100" s="1"/>
      <c r="AF100">
        <v>0.66600000000000004</v>
      </c>
    </row>
    <row r="101" spans="2:32" ht="16.5" hidden="1" customHeight="1" x14ac:dyDescent="0.3">
      <c r="B101" s="1"/>
      <c r="I101" s="1"/>
      <c r="J101" s="1"/>
      <c r="K101" s="15"/>
      <c r="L101" s="16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AB101" s="1"/>
      <c r="AC101" s="1"/>
      <c r="AF101">
        <v>0.67500000000000004</v>
      </c>
    </row>
    <row r="102" spans="2:32" ht="16.5" hidden="1" customHeight="1" x14ac:dyDescent="0.3">
      <c r="B102" s="1"/>
      <c r="I102" s="1"/>
      <c r="J102" s="1"/>
      <c r="K102" s="1"/>
      <c r="L102" s="16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AB102" s="1"/>
      <c r="AC102" s="1"/>
      <c r="AF102">
        <v>0.68700000000000006</v>
      </c>
    </row>
    <row r="103" spans="2:32" ht="16.5" hidden="1" customHeight="1" x14ac:dyDescent="0.3">
      <c r="B103" s="1"/>
      <c r="I103" s="1"/>
      <c r="J103" s="1"/>
      <c r="K103" s="1"/>
      <c r="L103" s="16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AB103" s="1"/>
      <c r="AC103" s="1"/>
      <c r="AF103">
        <v>0.67700000000000005</v>
      </c>
    </row>
    <row r="104" spans="2:32" ht="16.5" hidden="1" customHeight="1" x14ac:dyDescent="0.3">
      <c r="B104" s="1"/>
      <c r="I104" s="1"/>
      <c r="J104" s="1"/>
      <c r="K104" s="1"/>
      <c r="L104" s="16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AB104" s="1"/>
      <c r="AC104" s="1"/>
      <c r="AF104">
        <v>0.746</v>
      </c>
    </row>
    <row r="105" spans="2:32" ht="16.5" hidden="1" customHeight="1" x14ac:dyDescent="0.3">
      <c r="B105" s="1"/>
      <c r="I105" s="1"/>
      <c r="J105" s="1"/>
      <c r="K105" s="15"/>
      <c r="L105" s="16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AB105" s="1"/>
      <c r="AC105" s="1"/>
      <c r="AF105">
        <v>0.75900000000000001</v>
      </c>
    </row>
    <row r="106" spans="2:32" ht="16.5" hidden="1" customHeight="1" x14ac:dyDescent="0.3">
      <c r="B106" s="1"/>
      <c r="I106" s="1"/>
      <c r="J106" s="1"/>
      <c r="K106" s="1"/>
      <c r="L106" s="16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AB106" s="1"/>
      <c r="AC106" s="1"/>
      <c r="AF106">
        <v>0.70099999999999996</v>
      </c>
    </row>
    <row r="107" spans="2:32" ht="16.5" hidden="1" customHeight="1" x14ac:dyDescent="0.3">
      <c r="B107" s="1"/>
      <c r="I107" s="1"/>
      <c r="J107" s="1"/>
      <c r="K107" s="1"/>
      <c r="L107" s="16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AB107" s="1"/>
      <c r="AC107" s="1"/>
      <c r="AF107">
        <v>0.72499999999999998</v>
      </c>
    </row>
    <row r="108" spans="2:32" ht="16.5" hidden="1" customHeight="1" x14ac:dyDescent="0.3">
      <c r="B108" s="1"/>
      <c r="I108" s="1"/>
      <c r="J108" s="1"/>
      <c r="K108" s="1"/>
      <c r="L108" s="16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AB108" s="1"/>
      <c r="AC108" s="1"/>
      <c r="AF108">
        <v>0.61199999999999999</v>
      </c>
    </row>
    <row r="109" spans="2:32" ht="16.5" hidden="1" customHeight="1" x14ac:dyDescent="0.3">
      <c r="B109" s="1"/>
      <c r="I109" s="1"/>
      <c r="J109" s="1"/>
      <c r="K109" s="15"/>
      <c r="L109" s="16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AB109" s="1"/>
      <c r="AC109" s="1"/>
      <c r="AF109">
        <v>0.622</v>
      </c>
    </row>
    <row r="110" spans="2:32" ht="16.5" hidden="1" customHeight="1" x14ac:dyDescent="0.3">
      <c r="B110" s="1"/>
      <c r="I110" s="1"/>
      <c r="J110" s="1"/>
      <c r="K110" s="1"/>
      <c r="L110" s="16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AB110" s="1"/>
      <c r="AC110" s="1"/>
      <c r="AF110">
        <v>0.68300000000000005</v>
      </c>
    </row>
    <row r="111" spans="2:32" ht="16.5" hidden="1" customHeight="1" x14ac:dyDescent="0.3">
      <c r="B111" s="1"/>
      <c r="I111" s="1"/>
      <c r="J111" s="1"/>
      <c r="K111" s="1"/>
      <c r="L111" s="16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AB111" s="1"/>
      <c r="AC111" s="1"/>
      <c r="AF111">
        <v>0.63900000000000001</v>
      </c>
    </row>
    <row r="112" spans="2:32" ht="16.5" hidden="1" customHeight="1" x14ac:dyDescent="0.3">
      <c r="B112" s="1"/>
      <c r="I112" s="1"/>
      <c r="J112" s="1"/>
      <c r="K112" s="1"/>
      <c r="L112" s="16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AB112" s="1"/>
      <c r="AC112" s="1"/>
      <c r="AF112">
        <v>0.54500000000000004</v>
      </c>
    </row>
    <row r="113" spans="2:32" ht="16.5" hidden="1" customHeight="1" x14ac:dyDescent="0.3">
      <c r="B113" s="1"/>
      <c r="I113" s="1"/>
      <c r="J113" s="1"/>
      <c r="K113" s="15"/>
      <c r="L113" s="16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AB113" s="1"/>
      <c r="AC113" s="1"/>
      <c r="AF113">
        <v>0.76400000000000001</v>
      </c>
    </row>
    <row r="114" spans="2:32" ht="16.5" hidden="1" customHeight="1" x14ac:dyDescent="0.3">
      <c r="B114" s="1"/>
      <c r="I114" s="1"/>
      <c r="J114" s="1"/>
      <c r="K114" s="1"/>
      <c r="L114" s="16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AB114" s="1"/>
      <c r="AC114" s="1"/>
      <c r="AF114">
        <v>0.71099999999999997</v>
      </c>
    </row>
    <row r="115" spans="2:32" ht="16.5" hidden="1" customHeight="1" x14ac:dyDescent="0.3">
      <c r="B115" s="14"/>
      <c r="C115" s="15"/>
      <c r="D115" s="15"/>
      <c r="E115" s="15"/>
      <c r="F115" s="15"/>
      <c r="G115" s="15"/>
      <c r="H115" s="15"/>
      <c r="I115" s="1"/>
      <c r="J115" s="1"/>
      <c r="K115" s="1"/>
      <c r="L115" s="16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AB115" s="1"/>
      <c r="AC115" s="1"/>
      <c r="AF115">
        <v>0.71599999999999997</v>
      </c>
    </row>
    <row r="116" spans="2:32" ht="16.5" hidden="1" customHeight="1" x14ac:dyDescent="0.3">
      <c r="B116" s="14"/>
      <c r="I116" s="1"/>
      <c r="J116" s="1"/>
      <c r="K116" s="1"/>
      <c r="L116" s="16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AB116" s="1"/>
      <c r="AC116" s="1"/>
      <c r="AF116">
        <v>0.71</v>
      </c>
    </row>
    <row r="117" spans="2:32" ht="16.5" hidden="1" customHeight="1" x14ac:dyDescent="0.3">
      <c r="B117" s="18"/>
      <c r="C117" s="19"/>
      <c r="D117" s="19"/>
      <c r="E117" s="19"/>
      <c r="F117" s="19"/>
      <c r="G117" s="19"/>
      <c r="H117" s="19"/>
      <c r="I117" s="1"/>
      <c r="J117" s="1"/>
      <c r="K117" s="15"/>
      <c r="L117" s="16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AB117" s="1"/>
      <c r="AC117" s="1"/>
      <c r="AF117">
        <v>0.68700000000000006</v>
      </c>
    </row>
    <row r="118" spans="2:32" ht="16.5" hidden="1" customHeight="1" x14ac:dyDescent="0.3">
      <c r="B118" s="18"/>
      <c r="I118" s="1"/>
      <c r="J118" s="1"/>
      <c r="K118" s="1"/>
      <c r="L118" s="16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AB118" s="1"/>
      <c r="AC118" s="1"/>
      <c r="AF118">
        <v>0.71899999999999997</v>
      </c>
    </row>
    <row r="119" spans="2:32" ht="16.5" hidden="1" customHeight="1" x14ac:dyDescent="0.3">
      <c r="B119" s="18"/>
      <c r="I119" s="1"/>
      <c r="J119" s="1"/>
      <c r="K119" s="1"/>
      <c r="L119" s="16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AB119" s="1"/>
      <c r="AC119" s="1"/>
      <c r="AF119">
        <v>0.69899999999999995</v>
      </c>
    </row>
    <row r="120" spans="2:32" ht="16.5" hidden="1" customHeight="1" x14ac:dyDescent="0.3">
      <c r="B120" s="1"/>
      <c r="I120" s="1"/>
      <c r="J120" s="1"/>
      <c r="K120" s="1"/>
      <c r="L120" s="16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AB120" s="1"/>
      <c r="AC120" s="1"/>
      <c r="AF120">
        <v>0.72899999999999998</v>
      </c>
    </row>
    <row r="121" spans="2:32" ht="16.5" hidden="1" customHeight="1" x14ac:dyDescent="0.3">
      <c r="B121" s="1"/>
      <c r="I121" s="1"/>
      <c r="J121" s="1"/>
      <c r="K121" s="15"/>
      <c r="L121" s="16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AB121" s="1"/>
      <c r="AC121" s="1"/>
      <c r="AF121">
        <v>0.73</v>
      </c>
    </row>
    <row r="122" spans="2:32" ht="16.5" hidden="1" customHeight="1" x14ac:dyDescent="0.3">
      <c r="B122" s="1"/>
      <c r="I122" s="1"/>
      <c r="J122" s="1"/>
      <c r="K122" s="1"/>
      <c r="L122" s="16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AB122" s="1"/>
      <c r="AC122" s="1"/>
      <c r="AF122">
        <v>0.66600000000000004</v>
      </c>
    </row>
    <row r="123" spans="2:32" ht="16.5" hidden="1" customHeight="1" x14ac:dyDescent="0.3">
      <c r="B123" s="1"/>
      <c r="I123" s="1"/>
      <c r="J123" s="1"/>
      <c r="K123" s="1"/>
      <c r="L123" s="16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AB123" s="1"/>
      <c r="AC123" s="1"/>
      <c r="AF123">
        <v>0.72799999999999998</v>
      </c>
    </row>
    <row r="124" spans="2:32" ht="16.5" hidden="1" customHeight="1" x14ac:dyDescent="0.3">
      <c r="B124" s="1"/>
      <c r="I124" s="1"/>
      <c r="J124" s="1"/>
      <c r="K124" s="1"/>
      <c r="L124" s="16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AB124" s="1"/>
      <c r="AC124" s="1"/>
      <c r="AF124">
        <v>0.748</v>
      </c>
    </row>
    <row r="125" spans="2:32" ht="16.5" hidden="1" customHeight="1" x14ac:dyDescent="0.3">
      <c r="B125" s="1"/>
      <c r="I125" s="1"/>
      <c r="J125" s="1"/>
      <c r="K125" s="15"/>
      <c r="L125" s="16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AB125" s="1"/>
      <c r="AC125" s="1"/>
      <c r="AF125">
        <v>0.73399999999999999</v>
      </c>
    </row>
    <row r="126" spans="2:32" ht="16.5" hidden="1" customHeight="1" x14ac:dyDescent="0.3">
      <c r="B126" s="1"/>
      <c r="I126" s="1"/>
      <c r="J126" s="1"/>
      <c r="K126" s="1"/>
      <c r="L126" s="16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AB126" s="1"/>
      <c r="AC126" s="1"/>
      <c r="AF126">
        <v>0.745</v>
      </c>
    </row>
    <row r="127" spans="2:32" ht="16.5" hidden="1" customHeight="1" x14ac:dyDescent="0.3">
      <c r="B127" s="1"/>
      <c r="I127" s="1"/>
      <c r="J127" s="1"/>
      <c r="K127" s="1"/>
      <c r="L127" s="16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AB127" s="1"/>
      <c r="AC127" s="1"/>
      <c r="AF127">
        <v>0.621</v>
      </c>
    </row>
    <row r="128" spans="2:32" ht="16.5" hidden="1" customHeight="1" x14ac:dyDescent="0.3">
      <c r="B128" s="1"/>
      <c r="I128" s="1"/>
      <c r="J128" s="1"/>
      <c r="K128" s="1"/>
      <c r="L128" s="16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AB128" s="1"/>
      <c r="AC128" s="1"/>
      <c r="AF128">
        <v>0.621</v>
      </c>
    </row>
    <row r="129" spans="2:32" ht="16.5" hidden="1" customHeight="1" x14ac:dyDescent="0.3">
      <c r="B129" s="1"/>
      <c r="I129" s="1"/>
      <c r="J129" s="1"/>
      <c r="K129" s="15"/>
      <c r="L129" s="16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AB129" s="1"/>
      <c r="AC129" s="1"/>
      <c r="AF129">
        <v>0.71899999999999997</v>
      </c>
    </row>
    <row r="130" spans="2:32" ht="16.5" hidden="1" customHeight="1" x14ac:dyDescent="0.3">
      <c r="B130" s="1"/>
      <c r="I130" s="1"/>
      <c r="J130" s="1"/>
      <c r="K130" s="1"/>
      <c r="L130" s="16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AB130" s="1"/>
      <c r="AC130" s="1"/>
      <c r="AF130">
        <v>0.71299999999999997</v>
      </c>
    </row>
    <row r="131" spans="2:32" ht="16.5" hidden="1" customHeight="1" x14ac:dyDescent="0.3">
      <c r="B131" s="1"/>
      <c r="I131" s="1"/>
      <c r="J131" s="1"/>
      <c r="K131" s="1"/>
      <c r="L131" s="16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AB131" s="1"/>
      <c r="AC131" s="1"/>
      <c r="AF131">
        <v>0.60699999999999998</v>
      </c>
    </row>
    <row r="132" spans="2:32" ht="16.5" hidden="1" customHeight="1" x14ac:dyDescent="0.3">
      <c r="B132" s="1"/>
      <c r="I132" s="1"/>
      <c r="J132" s="1"/>
      <c r="K132" s="1"/>
      <c r="L132" s="16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AB132" s="1"/>
      <c r="AC132" s="1"/>
      <c r="AF132">
        <v>0.66400000000000003</v>
      </c>
    </row>
    <row r="133" spans="2:32" ht="16.5" hidden="1" customHeight="1" x14ac:dyDescent="0.3">
      <c r="B133" s="1"/>
      <c r="I133" s="1"/>
      <c r="J133" s="1"/>
      <c r="K133" s="15"/>
      <c r="L133" s="16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AB133" s="1"/>
      <c r="AC133" s="1"/>
      <c r="AF133">
        <v>0.64200000000000002</v>
      </c>
    </row>
    <row r="134" spans="2:32" ht="16.5" hidden="1" customHeight="1" x14ac:dyDescent="0.3">
      <c r="B134" s="1"/>
      <c r="I134" s="1"/>
      <c r="J134" s="1"/>
      <c r="K134" s="1"/>
      <c r="L134" s="16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AB134" s="1"/>
      <c r="AC134" s="1"/>
      <c r="AF134">
        <v>0.68300000000000005</v>
      </c>
    </row>
    <row r="135" spans="2:32" ht="16.5" hidden="1" customHeight="1" x14ac:dyDescent="0.3">
      <c r="B135" s="1"/>
      <c r="I135" s="1"/>
      <c r="J135" s="1"/>
      <c r="K135" s="1"/>
      <c r="L135" s="16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AB135" s="1"/>
      <c r="AC135" s="1"/>
      <c r="AF135">
        <v>0.64</v>
      </c>
    </row>
    <row r="136" spans="2:32" ht="16.5" hidden="1" customHeight="1" x14ac:dyDescent="0.3">
      <c r="B136" s="1"/>
      <c r="I136" s="1"/>
      <c r="J136" s="1"/>
      <c r="K136" s="1"/>
      <c r="L136" s="16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AB136" s="1"/>
      <c r="AC136" s="1"/>
      <c r="AF136">
        <v>0.65200000000000002</v>
      </c>
    </row>
    <row r="137" spans="2:32" ht="16.5" hidden="1" customHeight="1" x14ac:dyDescent="0.3">
      <c r="B137" s="1"/>
      <c r="I137" s="1"/>
      <c r="J137" s="1"/>
      <c r="K137" s="15"/>
      <c r="L137" s="16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AB137" s="1"/>
      <c r="AC137" s="1"/>
      <c r="AF137">
        <v>0.627</v>
      </c>
    </row>
    <row r="138" spans="2:32" ht="16.5" hidden="1" customHeight="1" x14ac:dyDescent="0.3">
      <c r="B138" s="1"/>
      <c r="I138" s="1"/>
      <c r="J138" s="1"/>
      <c r="K138" s="1"/>
      <c r="L138" s="16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AB138" s="1"/>
      <c r="AC138" s="1"/>
      <c r="AF138">
        <v>0.63300000000000001</v>
      </c>
    </row>
    <row r="139" spans="2:32" ht="16.5" hidden="1" customHeight="1" x14ac:dyDescent="0.3">
      <c r="B139" s="1"/>
      <c r="I139" s="1"/>
      <c r="J139" s="1"/>
      <c r="K139" s="1"/>
      <c r="L139" s="16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AB139" s="1"/>
      <c r="AC139" s="1"/>
      <c r="AF139">
        <v>0.76900000000000002</v>
      </c>
    </row>
    <row r="140" spans="2:32" ht="16.5" hidden="1" customHeight="1" x14ac:dyDescent="0.3">
      <c r="B140" s="1"/>
      <c r="I140" s="1"/>
      <c r="J140" s="1"/>
      <c r="K140" s="1"/>
      <c r="L140" s="16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AB140" s="1"/>
      <c r="AC140" s="1"/>
      <c r="AF140">
        <v>0.78100000000000003</v>
      </c>
    </row>
    <row r="141" spans="2:32" ht="16.5" hidden="1" customHeight="1" x14ac:dyDescent="0.3">
      <c r="B141" s="1"/>
      <c r="I141" s="1"/>
      <c r="J141" s="1"/>
      <c r="K141" s="15"/>
      <c r="L141" s="16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AB141" s="1"/>
      <c r="AC141" s="1"/>
      <c r="AF141">
        <v>0.65800000000000003</v>
      </c>
    </row>
    <row r="142" spans="2:32" ht="16.5" hidden="1" customHeight="1" x14ac:dyDescent="0.3">
      <c r="B142" s="1"/>
      <c r="I142" s="1"/>
      <c r="J142" s="1"/>
      <c r="K142" s="1"/>
      <c r="L142" s="16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AB142" s="1"/>
      <c r="AC142" s="1"/>
      <c r="AF142">
        <v>0.52300000000000002</v>
      </c>
    </row>
    <row r="143" spans="2:32" ht="16.5" hidden="1" customHeight="1" x14ac:dyDescent="0.3">
      <c r="B143" s="1"/>
      <c r="I143" s="1"/>
      <c r="J143" s="1"/>
      <c r="K143" s="1"/>
      <c r="L143" s="16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AB143" s="1"/>
      <c r="AC143" s="1"/>
      <c r="AF143">
        <v>0.54</v>
      </c>
    </row>
    <row r="144" spans="2:32" ht="16.5" hidden="1" customHeight="1" x14ac:dyDescent="0.3">
      <c r="B144" s="1"/>
      <c r="I144" s="1"/>
      <c r="J144" s="1"/>
      <c r="K144" s="1"/>
      <c r="L144" s="16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AB144" s="1"/>
      <c r="AC144" s="1"/>
      <c r="AF144">
        <v>0.67700000000000005</v>
      </c>
    </row>
    <row r="145" spans="2:32" ht="16.5" hidden="1" customHeight="1" x14ac:dyDescent="0.3">
      <c r="B145" s="1"/>
      <c r="I145" s="1"/>
      <c r="J145" s="1"/>
      <c r="K145" s="15"/>
      <c r="L145" s="16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AB145" s="1"/>
      <c r="AC145" s="1"/>
      <c r="AF145">
        <v>0.67600000000000005</v>
      </c>
    </row>
    <row r="146" spans="2:32" ht="16.5" hidden="1" customHeight="1" x14ac:dyDescent="0.3">
      <c r="B146" s="1"/>
      <c r="I146" s="1"/>
      <c r="J146" s="1"/>
      <c r="K146" s="1"/>
      <c r="L146" s="16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AB146" s="1"/>
      <c r="AC146" s="1"/>
      <c r="AF146">
        <v>0.67900000000000005</v>
      </c>
    </row>
    <row r="147" spans="2:32" ht="16.5" hidden="1" customHeight="1" x14ac:dyDescent="0.3">
      <c r="B147" s="1"/>
      <c r="I147" s="1"/>
      <c r="J147" s="1"/>
      <c r="K147" s="1"/>
      <c r="L147" s="16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AB147" s="1"/>
      <c r="AC147" s="1"/>
      <c r="AF147">
        <v>0.67300000000000004</v>
      </c>
    </row>
    <row r="148" spans="2:32" ht="16.5" hidden="1" customHeight="1" x14ac:dyDescent="0.3">
      <c r="B148" s="1"/>
      <c r="I148" s="1"/>
      <c r="J148" s="1"/>
      <c r="K148" s="1"/>
      <c r="L148" s="16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AB148" s="1"/>
      <c r="AC148" s="1"/>
      <c r="AF148">
        <v>0.78400000000000003</v>
      </c>
    </row>
    <row r="149" spans="2:32" ht="16.5" hidden="1" customHeight="1" x14ac:dyDescent="0.3">
      <c r="B149" s="1"/>
      <c r="I149" s="1"/>
      <c r="J149" s="1"/>
      <c r="K149" s="15"/>
      <c r="L149" s="16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AB149" s="1"/>
      <c r="AC149" s="1"/>
      <c r="AF149">
        <v>0.78800000000000003</v>
      </c>
    </row>
    <row r="150" spans="2:32" ht="16.5" hidden="1" customHeight="1" x14ac:dyDescent="0.3">
      <c r="B150" s="1"/>
      <c r="I150" s="1"/>
      <c r="J150" s="1"/>
      <c r="K150" s="1"/>
      <c r="L150" s="16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AB150" s="1"/>
      <c r="AC150" s="1"/>
      <c r="AF150">
        <v>0.63800000000000001</v>
      </c>
    </row>
    <row r="151" spans="2:32" ht="16.5" hidden="1" customHeight="1" x14ac:dyDescent="0.3">
      <c r="B151" s="1"/>
      <c r="I151" s="1"/>
      <c r="J151" s="1"/>
      <c r="K151" s="1"/>
      <c r="L151" s="16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AB151" s="1"/>
      <c r="AC151" s="1"/>
      <c r="AF151">
        <v>0.63800000000000001</v>
      </c>
    </row>
    <row r="152" spans="2:32" ht="16.5" hidden="1" customHeight="1" x14ac:dyDescent="0.3">
      <c r="B152" s="1"/>
      <c r="I152" s="1"/>
      <c r="J152" s="1"/>
      <c r="K152" s="1"/>
      <c r="L152" s="16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AB152" s="1"/>
      <c r="AC152" s="1"/>
      <c r="AF152">
        <v>0.64300000000000002</v>
      </c>
    </row>
    <row r="153" spans="2:32" ht="16.5" hidden="1" customHeight="1" x14ac:dyDescent="0.3">
      <c r="B153" s="1"/>
      <c r="I153" s="1"/>
      <c r="J153" s="1"/>
      <c r="K153" s="15"/>
      <c r="L153" s="16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AB153" s="1"/>
      <c r="AC153" s="1"/>
      <c r="AF153">
        <v>0.67800000000000005</v>
      </c>
    </row>
    <row r="154" spans="2:32" ht="16.5" hidden="1" customHeight="1" x14ac:dyDescent="0.3">
      <c r="B154" s="1"/>
      <c r="I154" s="1"/>
      <c r="J154" s="1"/>
      <c r="K154" s="1"/>
      <c r="L154" s="16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AB154" s="1"/>
      <c r="AC154" s="1"/>
      <c r="AF154">
        <v>0.51600000000000001</v>
      </c>
    </row>
    <row r="155" spans="2:32" ht="16.5" hidden="1" customHeight="1" x14ac:dyDescent="0.3">
      <c r="B155" s="1"/>
      <c r="I155" s="1"/>
      <c r="J155" s="1"/>
      <c r="K155" s="1"/>
      <c r="L155" s="16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AB155" s="1"/>
      <c r="AC155" s="1"/>
      <c r="AF155">
        <v>0.53400000000000003</v>
      </c>
    </row>
    <row r="156" spans="2:32" ht="16.5" hidden="1" customHeight="1" x14ac:dyDescent="0.3">
      <c r="B156" s="1"/>
      <c r="I156" s="1"/>
      <c r="J156" s="1"/>
      <c r="K156" s="1"/>
      <c r="L156" s="16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AB156" s="1"/>
      <c r="AC156" s="1"/>
      <c r="AF156">
        <v>0.66400000000000003</v>
      </c>
    </row>
    <row r="157" spans="2:32" ht="16.5" hidden="1" customHeight="1" x14ac:dyDescent="0.3">
      <c r="B157" s="1"/>
      <c r="I157" s="1"/>
      <c r="J157" s="1"/>
      <c r="K157" s="15"/>
      <c r="L157" s="16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AB157" s="1"/>
      <c r="AC157" s="1"/>
      <c r="AF157">
        <v>0.71499999999999997</v>
      </c>
    </row>
    <row r="158" spans="2:32" ht="16.5" hidden="1" customHeight="1" x14ac:dyDescent="0.3">
      <c r="B158" s="1"/>
      <c r="I158" s="1"/>
      <c r="J158" s="1"/>
      <c r="K158" s="1"/>
      <c r="L158" s="16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AB158" s="1"/>
      <c r="AC158" s="1"/>
      <c r="AF158">
        <v>0.67300000000000004</v>
      </c>
    </row>
    <row r="159" spans="2:32" ht="16.5" hidden="1" customHeight="1" x14ac:dyDescent="0.3">
      <c r="B159" s="1"/>
      <c r="I159" s="1"/>
      <c r="J159" s="1"/>
      <c r="K159" s="1"/>
      <c r="L159" s="16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AB159" s="1"/>
      <c r="AC159" s="1"/>
      <c r="AF159">
        <v>0.6</v>
      </c>
    </row>
    <row r="160" spans="2:32" ht="16.5" hidden="1" customHeight="1" x14ac:dyDescent="0.3">
      <c r="B160" s="1"/>
      <c r="I160" s="1"/>
      <c r="J160" s="1"/>
      <c r="K160" s="1"/>
      <c r="L160" s="16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AB160" s="1"/>
      <c r="AC160" s="1"/>
      <c r="AF160">
        <v>0.74399999999999999</v>
      </c>
    </row>
    <row r="161" spans="2:32" ht="16.5" hidden="1" customHeight="1" x14ac:dyDescent="0.3">
      <c r="B161" s="1"/>
      <c r="I161" s="1"/>
      <c r="J161" s="1"/>
      <c r="K161" s="15"/>
      <c r="L161" s="16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AB161" s="1"/>
      <c r="AC161" s="1"/>
      <c r="AF161">
        <v>0.72199999999999998</v>
      </c>
    </row>
    <row r="162" spans="2:32" ht="16.5" hidden="1" customHeight="1" x14ac:dyDescent="0.3">
      <c r="B162" s="1"/>
      <c r="I162" s="1"/>
      <c r="J162" s="1"/>
      <c r="K162" s="1"/>
      <c r="L162" s="16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AB162" s="1"/>
      <c r="AC162" s="1"/>
      <c r="AF162">
        <v>0.60899999999999999</v>
      </c>
    </row>
    <row r="163" spans="2:32" ht="16.5" hidden="1" customHeight="1" x14ac:dyDescent="0.3">
      <c r="B163" s="1"/>
      <c r="I163" s="1"/>
      <c r="J163" s="1"/>
      <c r="K163" s="1"/>
      <c r="L163" s="16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AB163" s="1"/>
      <c r="AC163" s="1"/>
      <c r="AF163">
        <v>0.60599999999999998</v>
      </c>
    </row>
    <row r="164" spans="2:32" ht="16.5" hidden="1" customHeight="1" x14ac:dyDescent="0.3">
      <c r="B164" s="1"/>
      <c r="I164" s="1"/>
      <c r="J164" s="1"/>
      <c r="K164" s="1"/>
      <c r="L164" s="16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AB164" s="1"/>
      <c r="AC164" s="1"/>
      <c r="AF164">
        <v>0.749</v>
      </c>
    </row>
    <row r="165" spans="2:32" ht="16.5" hidden="1" customHeight="1" x14ac:dyDescent="0.3">
      <c r="B165" s="1"/>
      <c r="I165" s="1"/>
      <c r="J165" s="1"/>
      <c r="K165" s="15"/>
      <c r="L165" s="16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AB165" s="1"/>
      <c r="AC165" s="1"/>
      <c r="AF165">
        <v>0.8</v>
      </c>
    </row>
    <row r="166" spans="2:32" ht="16.5" hidden="1" customHeight="1" x14ac:dyDescent="0.3">
      <c r="B166" s="1"/>
      <c r="I166" s="1"/>
      <c r="J166" s="1"/>
      <c r="K166" s="1"/>
      <c r="L166" s="16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AB166" s="1"/>
      <c r="AC166" s="1"/>
      <c r="AF166">
        <v>0.67700000000000005</v>
      </c>
    </row>
    <row r="167" spans="2:32" ht="16.5" hidden="1" customHeight="1" x14ac:dyDescent="0.3">
      <c r="B167" s="1"/>
      <c r="I167" s="1"/>
      <c r="J167" s="1"/>
      <c r="K167" s="1"/>
      <c r="L167" s="16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AB167" s="1"/>
      <c r="AC167" s="1"/>
      <c r="AF167">
        <v>0.67400000000000004</v>
      </c>
    </row>
    <row r="168" spans="2:32" ht="16.5" hidden="1" customHeight="1" x14ac:dyDescent="0.3">
      <c r="B168" s="1"/>
      <c r="I168" s="1"/>
      <c r="J168" s="1"/>
      <c r="K168" s="1"/>
      <c r="L168" s="16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AB168" s="1"/>
      <c r="AC168" s="1"/>
      <c r="AF168">
        <v>0.47599999999999998</v>
      </c>
    </row>
    <row r="169" spans="2:32" ht="16.5" hidden="1" customHeight="1" x14ac:dyDescent="0.3">
      <c r="B169" s="1"/>
      <c r="I169" s="1"/>
      <c r="J169" s="1"/>
      <c r="K169" s="15"/>
      <c r="L169" s="16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AB169" s="1"/>
      <c r="AC169" s="1"/>
      <c r="AF169">
        <v>0.58799999999999997</v>
      </c>
    </row>
    <row r="170" spans="2:32" ht="16.5" hidden="1" customHeight="1" x14ac:dyDescent="0.3">
      <c r="B170" s="1"/>
      <c r="I170" s="1"/>
      <c r="J170" s="1"/>
      <c r="K170" s="15"/>
      <c r="L170" s="16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AB170" s="1"/>
      <c r="AC170" s="1"/>
      <c r="AF170">
        <v>0.47499999999999998</v>
      </c>
    </row>
    <row r="171" spans="2:32" ht="16.5" hidden="1" customHeight="1" x14ac:dyDescent="0.3">
      <c r="B171" s="1"/>
      <c r="I171" s="1"/>
      <c r="J171" s="1"/>
      <c r="K171" s="1"/>
      <c r="L171" s="16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AB171" s="1"/>
      <c r="AC171" s="1"/>
      <c r="AF171">
        <v>0.52500000000000002</v>
      </c>
    </row>
    <row r="172" spans="2:32" ht="16.5" hidden="1" customHeight="1" x14ac:dyDescent="0.3">
      <c r="B172" s="1"/>
      <c r="I172" s="1"/>
      <c r="J172" s="1"/>
      <c r="K172" s="1"/>
      <c r="L172" s="16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AB172" s="1"/>
      <c r="AC172" s="1"/>
      <c r="AF172">
        <v>0.56299999999999994</v>
      </c>
    </row>
    <row r="173" spans="2:32" ht="16.5" hidden="1" customHeight="1" x14ac:dyDescent="0.3">
      <c r="B173" s="1"/>
      <c r="I173" s="1"/>
      <c r="J173" s="1"/>
      <c r="K173" s="1"/>
      <c r="L173" s="16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AB173" s="1"/>
      <c r="AC173" s="1"/>
      <c r="AF173">
        <v>0.61299999999999999</v>
      </c>
    </row>
    <row r="174" spans="2:32" ht="16.5" hidden="1" customHeight="1" x14ac:dyDescent="0.3">
      <c r="B174" s="1"/>
      <c r="I174" s="1"/>
      <c r="J174" s="1"/>
      <c r="K174" s="15"/>
      <c r="L174" s="16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AB174" s="1"/>
      <c r="AC174" s="1"/>
      <c r="AF174">
        <v>0.56299999999999994</v>
      </c>
    </row>
    <row r="175" spans="2:32" ht="16.5" hidden="1" customHeight="1" x14ac:dyDescent="0.3">
      <c r="B175" s="1"/>
      <c r="I175" s="1"/>
      <c r="J175" s="1"/>
      <c r="K175" s="15"/>
      <c r="L175" s="16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AB175" s="1"/>
      <c r="AC175" s="1"/>
      <c r="AF175">
        <v>0.63700000000000001</v>
      </c>
    </row>
    <row r="176" spans="2:32" ht="16.5" hidden="1" customHeight="1" x14ac:dyDescent="0.3">
      <c r="B176" s="1"/>
      <c r="I176" s="1"/>
      <c r="J176" s="1"/>
      <c r="K176" s="1"/>
      <c r="L176" s="16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AB176" s="1"/>
      <c r="AC176" s="1"/>
      <c r="AF176">
        <v>0.96599999999999997</v>
      </c>
    </row>
    <row r="177" spans="2:32" ht="16.5" hidden="1" customHeight="1" x14ac:dyDescent="0.3">
      <c r="B177" s="1"/>
      <c r="I177" s="1"/>
      <c r="J177" s="1"/>
      <c r="K177" s="1"/>
      <c r="L177" s="16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AB177" s="1"/>
      <c r="AC177" s="1"/>
      <c r="AF177">
        <v>0.87</v>
      </c>
    </row>
    <row r="178" spans="2:32" ht="16.5" hidden="1" customHeight="1" x14ac:dyDescent="0.3">
      <c r="B178" s="1"/>
      <c r="I178" s="1"/>
      <c r="J178" s="1"/>
      <c r="K178" s="15"/>
      <c r="L178" s="16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AB178" s="1"/>
      <c r="AC178" s="1"/>
      <c r="AF178">
        <v>0.76</v>
      </c>
    </row>
    <row r="179" spans="2:32" ht="16.5" hidden="1" customHeight="1" x14ac:dyDescent="0.3">
      <c r="B179" s="1"/>
      <c r="I179" s="1"/>
      <c r="J179" s="1"/>
      <c r="K179" s="15"/>
      <c r="L179" s="16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AB179" s="1"/>
      <c r="AC179" s="1"/>
      <c r="AF179">
        <v>0.71799999999999997</v>
      </c>
    </row>
    <row r="180" spans="2:32" ht="16.5" hidden="1" customHeight="1" x14ac:dyDescent="0.3">
      <c r="B180" s="1"/>
      <c r="I180" s="1"/>
      <c r="J180" s="1"/>
      <c r="K180" s="1"/>
      <c r="L180" s="16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AB180" s="1"/>
      <c r="AC180" s="1"/>
      <c r="AF180">
        <v>0.68500000000000005</v>
      </c>
    </row>
    <row r="181" spans="2:32" ht="16.5" hidden="1" customHeight="1" x14ac:dyDescent="0.3">
      <c r="B181" s="1"/>
      <c r="I181" s="1"/>
      <c r="J181" s="1"/>
      <c r="K181" s="1"/>
      <c r="L181" s="16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AB181" s="1"/>
      <c r="AC181" s="1"/>
      <c r="AF181">
        <v>0.66100000000000003</v>
      </c>
    </row>
    <row r="182" spans="2:32" ht="16.5" hidden="1" customHeight="1" x14ac:dyDescent="0.3">
      <c r="B182" s="1"/>
      <c r="I182" s="1"/>
      <c r="J182" s="1"/>
      <c r="K182" s="15"/>
      <c r="L182" s="16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AB182" s="1"/>
      <c r="AC182" s="1"/>
      <c r="AF182">
        <v>0.60799999999999998</v>
      </c>
    </row>
    <row r="183" spans="2:32" ht="16.5" hidden="1" customHeight="1" x14ac:dyDescent="0.3">
      <c r="B183" s="1"/>
      <c r="I183" s="1"/>
      <c r="J183" s="1"/>
      <c r="K183" s="15"/>
      <c r="L183" s="16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AB183" s="1"/>
      <c r="AC183" s="1"/>
      <c r="AF183">
        <v>0.56299999999999994</v>
      </c>
    </row>
    <row r="184" spans="2:32" ht="16.5" hidden="1" customHeight="1" x14ac:dyDescent="0.3">
      <c r="B184" s="1"/>
      <c r="I184" s="1"/>
      <c r="J184" s="1"/>
      <c r="K184" s="1"/>
      <c r="L184" s="16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AB184" s="1"/>
      <c r="AC184" s="1"/>
      <c r="AF184">
        <v>0.64100000000000001</v>
      </c>
    </row>
    <row r="185" spans="2:32" ht="16.5" hidden="1" customHeight="1" x14ac:dyDescent="0.3">
      <c r="B185" s="1"/>
      <c r="I185" s="1"/>
      <c r="J185" s="1"/>
      <c r="K185" s="1"/>
      <c r="L185" s="16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AB185" s="1"/>
      <c r="AC185" s="1"/>
      <c r="AF185">
        <v>0.59699999999999998</v>
      </c>
    </row>
    <row r="186" spans="2:32" ht="16.5" hidden="1" customHeight="1" x14ac:dyDescent="0.3">
      <c r="B186" s="1"/>
      <c r="I186" s="1"/>
      <c r="J186" s="1"/>
      <c r="K186" s="1"/>
      <c r="L186" s="16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AB186" s="1"/>
      <c r="AC186" s="1"/>
      <c r="AF186">
        <v>0.65500000000000003</v>
      </c>
    </row>
    <row r="187" spans="2:32" ht="16.5" hidden="1" customHeight="1" x14ac:dyDescent="0.3">
      <c r="B187" s="1"/>
      <c r="I187" s="1"/>
      <c r="J187" s="1"/>
      <c r="K187" s="1"/>
      <c r="L187" s="16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AB187" s="1"/>
      <c r="AC187" s="1"/>
      <c r="AF187">
        <v>0.70099999999999996</v>
      </c>
    </row>
    <row r="188" spans="2:32" ht="16.5" hidden="1" customHeight="1" x14ac:dyDescent="0.3">
      <c r="B188" s="1"/>
      <c r="I188" s="1"/>
      <c r="J188" s="1"/>
      <c r="K188" s="1"/>
      <c r="L188" s="16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AB188" s="1"/>
      <c r="AC188" s="1"/>
      <c r="AF188">
        <v>0.63600000000000001</v>
      </c>
    </row>
    <row r="189" spans="2:32" ht="16.5" hidden="1" customHeight="1" x14ac:dyDescent="0.3">
      <c r="B189" s="1"/>
      <c r="I189" s="1"/>
      <c r="J189" s="1"/>
      <c r="K189" s="1"/>
      <c r="L189" s="16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AB189" s="1"/>
      <c r="AC189" s="1"/>
      <c r="AF189">
        <v>0.69299999999999995</v>
      </c>
    </row>
    <row r="190" spans="2:32" ht="16.5" hidden="1" customHeight="1" x14ac:dyDescent="0.3">
      <c r="B190" s="1"/>
      <c r="I190" s="1"/>
      <c r="J190" s="1"/>
      <c r="K190" s="1"/>
      <c r="L190" s="16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AB190" s="1"/>
      <c r="AC190" s="1"/>
      <c r="AF190">
        <v>0.70299999999999996</v>
      </c>
    </row>
    <row r="191" spans="2:32" ht="16.5" hidden="1" customHeight="1" x14ac:dyDescent="0.3">
      <c r="B191" s="1"/>
      <c r="I191" s="1"/>
      <c r="J191" s="1"/>
      <c r="K191" s="1"/>
      <c r="L191" s="16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AB191" s="1"/>
      <c r="AC191" s="1"/>
      <c r="AF191">
        <v>0.70299999999999996</v>
      </c>
    </row>
    <row r="192" spans="2:32" ht="16.5" hidden="1" customHeight="1" x14ac:dyDescent="0.3">
      <c r="B192" s="1"/>
      <c r="I192" s="1"/>
      <c r="J192" s="1"/>
      <c r="K192" s="1"/>
      <c r="L192" s="16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AB192" s="1"/>
      <c r="AC192" s="1"/>
      <c r="AF192">
        <v>0.80300000000000005</v>
      </c>
    </row>
    <row r="193" spans="2:32" ht="16.5" hidden="1" customHeight="1" x14ac:dyDescent="0.3">
      <c r="B193" s="1"/>
      <c r="I193" s="1"/>
      <c r="J193" s="1"/>
      <c r="K193" s="1"/>
      <c r="L193" s="16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AB193" s="1"/>
      <c r="AC193" s="1"/>
      <c r="AF193">
        <v>0.85699999999999998</v>
      </c>
    </row>
    <row r="194" spans="2:32" ht="16.5" hidden="1" customHeight="1" x14ac:dyDescent="0.3">
      <c r="B194" s="1"/>
      <c r="I194" s="1"/>
      <c r="J194" s="1"/>
      <c r="K194" s="1"/>
      <c r="L194" s="16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AB194" s="1"/>
      <c r="AC194" s="1"/>
      <c r="AF194">
        <v>0.7</v>
      </c>
    </row>
    <row r="195" spans="2:32" ht="16.5" hidden="1" customHeight="1" x14ac:dyDescent="0.3">
      <c r="B195" s="1"/>
      <c r="I195" s="1"/>
      <c r="J195" s="1"/>
      <c r="K195" s="1"/>
      <c r="L195" s="16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AB195" s="1"/>
      <c r="AC195" s="1"/>
      <c r="AF195">
        <v>0.36699999999999999</v>
      </c>
    </row>
    <row r="196" spans="2:32" ht="16.5" hidden="1" customHeight="1" x14ac:dyDescent="0.3">
      <c r="B196" s="1"/>
      <c r="I196" s="1"/>
      <c r="J196" s="1"/>
      <c r="K196" s="1"/>
      <c r="L196" s="16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AB196" s="1"/>
      <c r="AC196" s="1"/>
      <c r="AF196">
        <v>0.63700000000000001</v>
      </c>
    </row>
    <row r="197" spans="2:32" ht="16.5" hidden="1" customHeight="1" x14ac:dyDescent="0.3">
      <c r="B197" s="1"/>
      <c r="I197" s="1"/>
      <c r="J197" s="1"/>
      <c r="K197" s="1"/>
      <c r="L197" s="16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AB197" s="1"/>
      <c r="AC197" s="1"/>
      <c r="AF197">
        <v>0.70699999999999996</v>
      </c>
    </row>
    <row r="198" spans="2:32" ht="16.5" hidden="1" customHeight="1" x14ac:dyDescent="0.3">
      <c r="B198" s="1"/>
      <c r="I198" s="1"/>
      <c r="J198" s="1"/>
      <c r="K198" s="1"/>
      <c r="L198" s="16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AB198" s="1"/>
      <c r="AC198" s="1"/>
      <c r="AF198">
        <v>0.84</v>
      </c>
    </row>
    <row r="199" spans="2:32" ht="16.5" hidden="1" customHeight="1" x14ac:dyDescent="0.3">
      <c r="B199" s="1"/>
      <c r="I199" s="1"/>
      <c r="J199" s="1"/>
      <c r="K199" s="1"/>
      <c r="L199" s="16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AB199" s="1"/>
      <c r="AC199" s="1"/>
      <c r="AF199">
        <v>0.75600000000000001</v>
      </c>
    </row>
    <row r="200" spans="2:32" ht="16.5" hidden="1" customHeight="1" x14ac:dyDescent="0.3">
      <c r="B200" s="1"/>
      <c r="I200" s="1"/>
      <c r="J200" s="1"/>
      <c r="K200" s="1"/>
      <c r="L200" s="16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AB200" s="1"/>
      <c r="AC200" s="1"/>
      <c r="AF200">
        <v>0.80900000000000005</v>
      </c>
    </row>
    <row r="201" spans="2:32" ht="16.5" hidden="1" customHeight="1" x14ac:dyDescent="0.3">
      <c r="B201" s="1"/>
      <c r="I201" s="1"/>
      <c r="J201" s="1"/>
      <c r="K201" s="1"/>
      <c r="L201" s="16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AB201" s="1"/>
      <c r="AC201" s="1"/>
      <c r="AF201">
        <v>0.86599999999999999</v>
      </c>
    </row>
    <row r="202" spans="2:32" ht="16.5" hidden="1" customHeight="1" x14ac:dyDescent="0.3">
      <c r="B202" s="1"/>
      <c r="I202" s="1"/>
      <c r="J202" s="1"/>
      <c r="K202" s="1"/>
      <c r="L202" s="16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AB202" s="1"/>
      <c r="AC202" s="1"/>
      <c r="AF202">
        <v>0.70299999999999996</v>
      </c>
    </row>
    <row r="203" spans="2:32" ht="16.5" hidden="1" customHeight="1" x14ac:dyDescent="0.3">
      <c r="B203" s="1"/>
      <c r="I203" s="1"/>
      <c r="J203" s="1"/>
      <c r="K203" s="1"/>
      <c r="L203" s="16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AB203" s="1"/>
      <c r="AC203" s="1"/>
      <c r="AF203">
        <v>0.751</v>
      </c>
    </row>
    <row r="204" spans="2:32" ht="16.5" hidden="1" customHeight="1" x14ac:dyDescent="0.3">
      <c r="B204" s="1"/>
      <c r="I204" s="1"/>
      <c r="J204" s="1"/>
      <c r="K204" s="1"/>
      <c r="L204" s="16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AB204" s="1"/>
      <c r="AC204" s="1"/>
      <c r="AF204">
        <v>0.63400000000000001</v>
      </c>
    </row>
    <row r="205" spans="2:32" ht="16.5" hidden="1" customHeight="1" x14ac:dyDescent="0.3">
      <c r="B205" s="1"/>
      <c r="I205" s="1"/>
      <c r="J205" s="1"/>
      <c r="K205" s="1"/>
      <c r="L205" s="16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AB205" s="1"/>
      <c r="AC205" s="1"/>
      <c r="AF205">
        <v>0.59799999999999998</v>
      </c>
    </row>
    <row r="206" spans="2:32" ht="16.5" hidden="1" customHeight="1" x14ac:dyDescent="0.3">
      <c r="B206" s="1"/>
      <c r="I206" s="1"/>
      <c r="J206" s="1"/>
      <c r="K206" s="1"/>
      <c r="L206" s="16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AB206" s="1"/>
      <c r="AC206" s="1"/>
      <c r="AF206">
        <v>0.63</v>
      </c>
    </row>
    <row r="207" spans="2:32" ht="16.5" hidden="1" customHeight="1" x14ac:dyDescent="0.3">
      <c r="B207" s="1"/>
      <c r="I207" s="1"/>
      <c r="J207" s="1"/>
      <c r="K207" s="1"/>
      <c r="L207" s="16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AB207" s="1"/>
      <c r="AC207" s="1"/>
      <c r="AF207">
        <v>0.61</v>
      </c>
    </row>
    <row r="208" spans="2:32" ht="16.5" hidden="1" customHeight="1" x14ac:dyDescent="0.3">
      <c r="B208" s="1"/>
      <c r="I208" s="1"/>
      <c r="J208" s="1"/>
      <c r="K208" s="1"/>
      <c r="L208" s="16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AB208" s="1"/>
      <c r="AC208" s="1"/>
      <c r="AF208">
        <v>0.68300000000000005</v>
      </c>
    </row>
    <row r="209" spans="2:32" ht="16.5" hidden="1" customHeight="1" x14ac:dyDescent="0.3">
      <c r="B209" s="1"/>
      <c r="I209" s="1"/>
      <c r="J209" s="1"/>
      <c r="K209" s="1"/>
      <c r="L209" s="16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AB209" s="1"/>
      <c r="AC209" s="1"/>
      <c r="AF209">
        <v>0.622</v>
      </c>
    </row>
    <row r="210" spans="2:32" ht="16.5" hidden="1" customHeight="1" x14ac:dyDescent="0.3">
      <c r="B210" s="1"/>
      <c r="I210" s="1"/>
      <c r="J210" s="1"/>
      <c r="K210" s="1"/>
      <c r="L210" s="16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AB210" s="1"/>
      <c r="AC210" s="1"/>
      <c r="AF210">
        <v>0.72499999999999998</v>
      </c>
    </row>
    <row r="211" spans="2:32" ht="16.5" hidden="1" customHeight="1" x14ac:dyDescent="0.3">
      <c r="B211" s="1"/>
      <c r="I211" s="1"/>
      <c r="J211" s="1"/>
      <c r="K211" s="1"/>
      <c r="L211" s="16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AB211" s="1"/>
      <c r="AC211" s="1"/>
      <c r="AF211">
        <v>0.73299999999999998</v>
      </c>
    </row>
    <row r="212" spans="2:32" ht="16.5" hidden="1" customHeight="1" x14ac:dyDescent="0.3">
      <c r="B212" s="1"/>
      <c r="I212" s="1"/>
      <c r="J212" s="1"/>
      <c r="K212" s="1"/>
      <c r="L212" s="16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AB212" s="1"/>
      <c r="AC212" s="1"/>
      <c r="AF212">
        <v>0.5</v>
      </c>
    </row>
    <row r="213" spans="2:32" ht="16.5" hidden="1" customHeight="1" x14ac:dyDescent="0.3">
      <c r="B213" s="1"/>
      <c r="I213" s="1"/>
      <c r="J213" s="1"/>
      <c r="K213" s="1"/>
      <c r="L213" s="16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AB213" s="1"/>
      <c r="AC213" s="1"/>
      <c r="AF213">
        <v>0.315</v>
      </c>
    </row>
    <row r="214" spans="2:32" ht="16.5" hidden="1" customHeight="1" x14ac:dyDescent="0.3">
      <c r="B214" s="1"/>
      <c r="I214" s="1"/>
      <c r="J214" s="1"/>
      <c r="K214" s="1"/>
      <c r="L214" s="16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AB214" s="1"/>
      <c r="AC214" s="1"/>
      <c r="AF214">
        <v>0.25800000000000001</v>
      </c>
    </row>
    <row r="215" spans="2:32" ht="16.5" hidden="1" customHeight="1" x14ac:dyDescent="0.3">
      <c r="B215" s="1"/>
      <c r="I215" s="1"/>
      <c r="J215" s="1"/>
      <c r="K215" s="1"/>
      <c r="L215" s="16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AB215" s="1"/>
      <c r="AC215" s="1"/>
      <c r="AF215">
        <v>0.64</v>
      </c>
    </row>
    <row r="216" spans="2:32" ht="16.5" hidden="1" customHeight="1" x14ac:dyDescent="0.3">
      <c r="B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AB216" s="1"/>
      <c r="AC216" s="1"/>
    </row>
    <row r="217" spans="2:32" ht="16.5" hidden="1" customHeight="1" x14ac:dyDescent="0.3">
      <c r="B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AB217" s="1"/>
      <c r="AC217" s="1"/>
    </row>
    <row r="218" spans="2:32" ht="16.5" hidden="1" customHeight="1" x14ac:dyDescent="0.3">
      <c r="B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AB218" s="1"/>
      <c r="AC218" s="1"/>
    </row>
    <row r="219" spans="2:32" ht="16.5" hidden="1" customHeight="1" x14ac:dyDescent="0.3">
      <c r="B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AB219" s="1"/>
      <c r="AC219" s="1"/>
    </row>
    <row r="220" spans="2:32" ht="16.5" hidden="1" customHeight="1" x14ac:dyDescent="0.3">
      <c r="B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AB220" s="1"/>
      <c r="AC220" s="1"/>
    </row>
    <row r="221" spans="2:32" ht="16.5" hidden="1" customHeight="1" x14ac:dyDescent="0.3">
      <c r="B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AB221" s="1"/>
      <c r="AC221" s="1"/>
    </row>
    <row r="222" spans="2:32" ht="16.5" hidden="1" customHeight="1" x14ac:dyDescent="0.3">
      <c r="B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AB222" s="1"/>
      <c r="AC222" s="1"/>
    </row>
    <row r="223" spans="2:32" ht="16.5" hidden="1" customHeight="1" x14ac:dyDescent="0.3">
      <c r="B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AB223" s="1"/>
      <c r="AC223" s="1"/>
    </row>
    <row r="224" spans="2:32" ht="16.5" hidden="1" customHeight="1" x14ac:dyDescent="0.3">
      <c r="B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AB224" s="1"/>
      <c r="AC224" s="1"/>
    </row>
    <row r="225" spans="2:29" ht="16.5" hidden="1" customHeight="1" x14ac:dyDescent="0.3">
      <c r="B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AB225" s="1"/>
      <c r="AC225" s="1"/>
    </row>
    <row r="226" spans="2:29" ht="16.5" hidden="1" customHeight="1" x14ac:dyDescent="0.3">
      <c r="B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AB226" s="1"/>
      <c r="AC226" s="1"/>
    </row>
    <row r="227" spans="2:29" ht="16.5" hidden="1" customHeight="1" x14ac:dyDescent="0.3">
      <c r="B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AB227" s="1"/>
      <c r="AC227" s="1"/>
    </row>
    <row r="228" spans="2:29" ht="16.5" hidden="1" customHeight="1" x14ac:dyDescent="0.3">
      <c r="B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AB228" s="1"/>
      <c r="AC228" s="1"/>
    </row>
    <row r="229" spans="2:29" ht="16.5" hidden="1" customHeight="1" x14ac:dyDescent="0.3">
      <c r="B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AB229" s="1"/>
      <c r="AC229" s="1"/>
    </row>
    <row r="230" spans="2:29" ht="16.5" hidden="1" customHeight="1" x14ac:dyDescent="0.3">
      <c r="B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AB230" s="1"/>
      <c r="AC230" s="1"/>
    </row>
    <row r="231" spans="2:29" ht="16.5" hidden="1" customHeight="1" x14ac:dyDescent="0.3">
      <c r="B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AB231" s="1"/>
      <c r="AC231" s="1"/>
    </row>
    <row r="232" spans="2:29" ht="16.5" hidden="1" customHeight="1" x14ac:dyDescent="0.3">
      <c r="B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AB232" s="1"/>
      <c r="AC232" s="1"/>
    </row>
    <row r="233" spans="2:29" ht="16.5" hidden="1" customHeight="1" x14ac:dyDescent="0.3">
      <c r="B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AB233" s="1"/>
      <c r="AC233" s="1"/>
    </row>
    <row r="234" spans="2:29" ht="16.5" hidden="1" customHeight="1" x14ac:dyDescent="0.3">
      <c r="B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AB234" s="1"/>
      <c r="AC234" s="1"/>
    </row>
    <row r="235" spans="2:29" ht="16.5" hidden="1" customHeight="1" x14ac:dyDescent="0.3">
      <c r="B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AB235" s="1"/>
      <c r="AC235" s="1"/>
    </row>
    <row r="236" spans="2:29" ht="16.5" hidden="1" customHeight="1" x14ac:dyDescent="0.3">
      <c r="B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AB236" s="1"/>
      <c r="AC236" s="1"/>
    </row>
    <row r="237" spans="2:29" ht="16.5" hidden="1" customHeight="1" x14ac:dyDescent="0.3">
      <c r="B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AB237" s="1"/>
      <c r="AC237" s="1"/>
    </row>
    <row r="238" spans="2:29" ht="16.5" hidden="1" customHeight="1" x14ac:dyDescent="0.3">
      <c r="B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AB238" s="1"/>
      <c r="AC238" s="1"/>
    </row>
    <row r="239" spans="2:29" ht="16.5" hidden="1" customHeight="1" x14ac:dyDescent="0.3">
      <c r="B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AB239" s="1"/>
      <c r="AC239" s="1"/>
    </row>
    <row r="240" spans="2:29" ht="16.5" hidden="1" customHeight="1" x14ac:dyDescent="0.3">
      <c r="B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AB240" s="1"/>
      <c r="AC240" s="1"/>
    </row>
    <row r="241" spans="2:29" ht="16.5" hidden="1" customHeight="1" x14ac:dyDescent="0.3">
      <c r="B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AB241" s="1"/>
      <c r="AC241" s="1"/>
    </row>
    <row r="242" spans="2:29" ht="16.5" hidden="1" customHeight="1" x14ac:dyDescent="0.3">
      <c r="B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AB242" s="1"/>
      <c r="AC242" s="1"/>
    </row>
    <row r="243" spans="2:29" ht="16.5" hidden="1" customHeight="1" x14ac:dyDescent="0.3">
      <c r="B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AB243" s="1"/>
      <c r="AC243" s="1"/>
    </row>
    <row r="244" spans="2:29" ht="16.5" hidden="1" customHeight="1" x14ac:dyDescent="0.3">
      <c r="B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AB244" s="1"/>
      <c r="AC244" s="1"/>
    </row>
    <row r="245" spans="2:29" ht="16.5" hidden="1" customHeight="1" x14ac:dyDescent="0.3">
      <c r="B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AB245" s="1"/>
      <c r="AC245" s="1"/>
    </row>
    <row r="246" spans="2:29" ht="16.5" hidden="1" customHeight="1" x14ac:dyDescent="0.3">
      <c r="B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AB246" s="1"/>
      <c r="AC246" s="1"/>
    </row>
    <row r="247" spans="2:29" ht="16.5" hidden="1" customHeight="1" x14ac:dyDescent="0.3">
      <c r="B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AB247" s="1">
        <f>표1[[#This Row],[열6]]*표1[[#This Row],[열7]]</f>
        <v>0</v>
      </c>
      <c r="AC247" s="1"/>
    </row>
    <row r="248" spans="2:29" ht="16.5" hidden="1" customHeight="1" x14ac:dyDescent="0.3">
      <c r="B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AB248" s="1">
        <f>표1[[#This Row],[열6]]*표1[[#This Row],[열7]]</f>
        <v>0</v>
      </c>
      <c r="AC248" s="1"/>
    </row>
    <row r="249" spans="2:29" ht="16.5" hidden="1" customHeight="1" x14ac:dyDescent="0.3">
      <c r="B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AB249" s="1">
        <f>표1[[#This Row],[열6]]*표1[[#This Row],[열7]]</f>
        <v>0</v>
      </c>
      <c r="AC249" s="1"/>
    </row>
    <row r="250" spans="2:29" ht="16.5" hidden="1" customHeight="1" x14ac:dyDescent="0.3">
      <c r="B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AB250" s="1">
        <f>표1[[#This Row],[열6]]*표1[[#This Row],[열7]]</f>
        <v>0</v>
      </c>
      <c r="AC250" s="1"/>
    </row>
    <row r="251" spans="2:29" ht="16.5" hidden="1" customHeight="1" x14ac:dyDescent="0.3">
      <c r="B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AB251" s="1">
        <f>표1[[#This Row],[열6]]*표1[[#This Row],[열7]]</f>
        <v>0</v>
      </c>
      <c r="AC251" s="1"/>
    </row>
    <row r="252" spans="2:29" ht="16.5" hidden="1" customHeight="1" x14ac:dyDescent="0.3">
      <c r="B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AB252" s="1">
        <f>표1[[#This Row],[열6]]*표1[[#This Row],[열7]]</f>
        <v>0</v>
      </c>
      <c r="AC252" s="1"/>
    </row>
    <row r="253" spans="2:29" ht="16.5" hidden="1" customHeight="1" x14ac:dyDescent="0.3">
      <c r="B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AB253" s="1">
        <f>표1[[#This Row],[열6]]*표1[[#This Row],[열7]]</f>
        <v>0</v>
      </c>
      <c r="AC253" s="1"/>
    </row>
    <row r="254" spans="2:29" ht="16.5" hidden="1" customHeight="1" x14ac:dyDescent="0.3">
      <c r="B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AB254" s="1">
        <f>표1[[#This Row],[열6]]*표1[[#This Row],[열7]]</f>
        <v>0</v>
      </c>
      <c r="AC254" s="1"/>
    </row>
    <row r="255" spans="2:29" ht="16.5" hidden="1" customHeight="1" x14ac:dyDescent="0.3">
      <c r="B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AB255" s="1">
        <f>표1[[#This Row],[열6]]*표1[[#This Row],[열7]]</f>
        <v>0</v>
      </c>
      <c r="AC255" s="1"/>
    </row>
    <row r="256" spans="2:29" ht="16.5" hidden="1" customHeight="1" x14ac:dyDescent="0.3">
      <c r="B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AB256" s="1">
        <f>표1[[#This Row],[열6]]*표1[[#This Row],[열7]]</f>
        <v>0</v>
      </c>
      <c r="AC256" s="1"/>
    </row>
    <row r="257" spans="2:29" ht="16.5" hidden="1" customHeight="1" x14ac:dyDescent="0.3">
      <c r="B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AB257" s="1">
        <f>표1[[#This Row],[열6]]*표1[[#This Row],[열7]]</f>
        <v>0</v>
      </c>
      <c r="AC257" s="1"/>
    </row>
    <row r="258" spans="2:29" ht="16.5" hidden="1" customHeight="1" x14ac:dyDescent="0.3">
      <c r="B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AB258" s="1">
        <f>표1[[#This Row],[열6]]*표1[[#This Row],[열7]]</f>
        <v>0</v>
      </c>
      <c r="AC258" s="1"/>
    </row>
    <row r="259" spans="2:29" ht="16.5" hidden="1" customHeight="1" x14ac:dyDescent="0.3">
      <c r="B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AB259" s="1">
        <f>표1[[#This Row],[열6]]*표1[[#This Row],[열7]]</f>
        <v>0</v>
      </c>
      <c r="AC259" s="1"/>
    </row>
    <row r="260" spans="2:29" ht="16.5" hidden="1" customHeight="1" x14ac:dyDescent="0.3">
      <c r="B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AB260" s="1">
        <f>표1[[#This Row],[열6]]*표1[[#This Row],[열7]]</f>
        <v>0</v>
      </c>
      <c r="AC260" s="1"/>
    </row>
    <row r="261" spans="2:29" ht="16.5" hidden="1" customHeight="1" x14ac:dyDescent="0.3">
      <c r="B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AB261" s="1">
        <f>표1[[#This Row],[열6]]*표1[[#This Row],[열7]]</f>
        <v>0</v>
      </c>
      <c r="AC261" s="1"/>
    </row>
    <row r="262" spans="2:29" ht="16.5" hidden="1" customHeight="1" x14ac:dyDescent="0.3">
      <c r="B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AB262" s="1">
        <f>표1[[#This Row],[열6]]*표1[[#This Row],[열7]]</f>
        <v>0</v>
      </c>
      <c r="AC262" s="1"/>
    </row>
    <row r="263" spans="2:29" ht="16.5" hidden="1" customHeight="1" x14ac:dyDescent="0.3">
      <c r="B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AB263" s="1">
        <f>표1[[#This Row],[열6]]*표1[[#This Row],[열7]]</f>
        <v>0</v>
      </c>
      <c r="AC263" s="1"/>
    </row>
    <row r="264" spans="2:29" ht="16.5" hidden="1" customHeight="1" x14ac:dyDescent="0.3">
      <c r="B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AB264" s="1">
        <f>표1[[#This Row],[열6]]*표1[[#This Row],[열7]]</f>
        <v>0</v>
      </c>
      <c r="AC264" s="1"/>
    </row>
    <row r="265" spans="2:29" ht="16.5" hidden="1" customHeight="1" x14ac:dyDescent="0.3">
      <c r="B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AB265" s="1">
        <f>표1[[#This Row],[열6]]*표1[[#This Row],[열7]]</f>
        <v>0</v>
      </c>
      <c r="AC265" s="1"/>
    </row>
    <row r="266" spans="2:29" ht="16.5" hidden="1" customHeight="1" x14ac:dyDescent="0.3">
      <c r="B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AB266" s="1">
        <f>표1[[#This Row],[열6]]*표1[[#This Row],[열7]]</f>
        <v>0</v>
      </c>
      <c r="AC266" s="1"/>
    </row>
    <row r="267" spans="2:29" ht="16.5" hidden="1" customHeight="1" x14ac:dyDescent="0.3">
      <c r="B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AB267" s="1">
        <f>표1[[#This Row],[열6]]*표1[[#This Row],[열7]]</f>
        <v>0</v>
      </c>
      <c r="AC267" s="1"/>
    </row>
    <row r="268" spans="2:29" ht="16.5" hidden="1" customHeight="1" x14ac:dyDescent="0.3">
      <c r="B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AB268" s="1">
        <f>표1[[#This Row],[열6]]*표1[[#This Row],[열7]]</f>
        <v>0</v>
      </c>
      <c r="AC268" s="1"/>
    </row>
    <row r="269" spans="2:29" ht="16.5" hidden="1" customHeight="1" x14ac:dyDescent="0.3">
      <c r="B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AB269" s="1">
        <f>표1[[#This Row],[열6]]*표1[[#This Row],[열7]]</f>
        <v>0</v>
      </c>
      <c r="AC269" s="1"/>
    </row>
    <row r="270" spans="2:29" ht="16.5" hidden="1" customHeight="1" x14ac:dyDescent="0.3">
      <c r="B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AB270" s="1">
        <f>표1[[#This Row],[열6]]*표1[[#This Row],[열7]]</f>
        <v>0</v>
      </c>
      <c r="AC270" s="1"/>
    </row>
    <row r="271" spans="2:29" ht="16.5" hidden="1" customHeight="1" x14ac:dyDescent="0.3">
      <c r="B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AB271" s="1">
        <f>표1[[#This Row],[열6]]*표1[[#This Row],[열7]]</f>
        <v>0</v>
      </c>
      <c r="AC271" s="1"/>
    </row>
    <row r="272" spans="2:29" ht="16.5" hidden="1" customHeight="1" x14ac:dyDescent="0.3">
      <c r="B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AB272" s="1">
        <f>표1[[#This Row],[열6]]*표1[[#This Row],[열7]]</f>
        <v>0</v>
      </c>
      <c r="AC272" s="1"/>
    </row>
    <row r="273" spans="2:29" ht="16.5" hidden="1" customHeight="1" x14ac:dyDescent="0.3">
      <c r="B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AB273" s="1">
        <f>표1[[#This Row],[열6]]*표1[[#This Row],[열7]]</f>
        <v>0</v>
      </c>
      <c r="AC273" s="1"/>
    </row>
    <row r="274" spans="2:29" ht="16.5" hidden="1" customHeight="1" x14ac:dyDescent="0.3">
      <c r="B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AB274" s="1">
        <f>표1[[#This Row],[열6]]*표1[[#This Row],[열7]]</f>
        <v>0</v>
      </c>
      <c r="AC274" s="1"/>
    </row>
    <row r="275" spans="2:29" ht="16.5" hidden="1" customHeight="1" x14ac:dyDescent="0.3">
      <c r="B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AB275" s="1">
        <f>표1[[#This Row],[열6]]*표1[[#This Row],[열7]]</f>
        <v>0</v>
      </c>
      <c r="AC275" s="1"/>
    </row>
    <row r="276" spans="2:29" ht="16.5" hidden="1" customHeight="1" x14ac:dyDescent="0.3">
      <c r="B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AB276" s="1">
        <f>표1[[#This Row],[열6]]*표1[[#This Row],[열7]]</f>
        <v>0</v>
      </c>
      <c r="AC276" s="1"/>
    </row>
    <row r="277" spans="2:29" ht="16.5" hidden="1" customHeight="1" x14ac:dyDescent="0.3">
      <c r="B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AB277" s="1">
        <f>표1[[#This Row],[열6]]*표1[[#This Row],[열7]]</f>
        <v>0</v>
      </c>
      <c r="AC277" s="1"/>
    </row>
    <row r="278" spans="2:29" ht="16.5" hidden="1" customHeight="1" x14ac:dyDescent="0.3">
      <c r="B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AB278" s="1">
        <f>표1[[#This Row],[열6]]*표1[[#This Row],[열7]]</f>
        <v>0</v>
      </c>
      <c r="AC278" s="1"/>
    </row>
    <row r="279" spans="2:29" ht="16.5" hidden="1" customHeight="1" x14ac:dyDescent="0.3">
      <c r="B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AB279" s="1">
        <f>표1[[#This Row],[열6]]*표1[[#This Row],[열7]]</f>
        <v>0</v>
      </c>
      <c r="AC279" s="1"/>
    </row>
    <row r="280" spans="2:29" ht="16.5" hidden="1" customHeight="1" x14ac:dyDescent="0.3">
      <c r="B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AB280" s="1">
        <f>표1[[#This Row],[열6]]*표1[[#This Row],[열7]]</f>
        <v>0</v>
      </c>
      <c r="AC280" s="1"/>
    </row>
    <row r="281" spans="2:29" ht="16.5" hidden="1" customHeight="1" x14ac:dyDescent="0.3">
      <c r="B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AB281" s="1">
        <f>표1[[#This Row],[열6]]*표1[[#This Row],[열7]]</f>
        <v>0</v>
      </c>
      <c r="AC281" s="1"/>
    </row>
    <row r="282" spans="2:29" ht="16.5" hidden="1" customHeight="1" x14ac:dyDescent="0.3">
      <c r="B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AB282" s="1">
        <f>표1[[#This Row],[열6]]*표1[[#This Row],[열7]]</f>
        <v>0</v>
      </c>
      <c r="AC282" s="1"/>
    </row>
    <row r="283" spans="2:29" ht="16.5" hidden="1" customHeight="1" x14ac:dyDescent="0.3">
      <c r="B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AB283" s="1">
        <f>표1[[#This Row],[열6]]*표1[[#This Row],[열7]]</f>
        <v>0</v>
      </c>
      <c r="AC283" s="1"/>
    </row>
    <row r="284" spans="2:29" ht="16.5" hidden="1" customHeight="1" x14ac:dyDescent="0.3">
      <c r="B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AB284" s="1">
        <f>표1[[#This Row],[열6]]*표1[[#This Row],[열7]]</f>
        <v>0</v>
      </c>
      <c r="AC284" s="1"/>
    </row>
    <row r="285" spans="2:29" ht="16.5" hidden="1" customHeight="1" x14ac:dyDescent="0.3">
      <c r="B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AB285" s="1">
        <f>표1[[#This Row],[열6]]*표1[[#This Row],[열7]]</f>
        <v>0</v>
      </c>
      <c r="AC285" s="1"/>
    </row>
    <row r="286" spans="2:29" ht="16.5" hidden="1" customHeight="1" x14ac:dyDescent="0.3">
      <c r="B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AB286" s="1">
        <f>표1[[#This Row],[열6]]*표1[[#This Row],[열7]]</f>
        <v>0</v>
      </c>
      <c r="AC286" s="1"/>
    </row>
    <row r="287" spans="2:29" ht="16.5" hidden="1" customHeight="1" x14ac:dyDescent="0.3">
      <c r="B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AB287" s="1">
        <f>표1[[#This Row],[열6]]*표1[[#This Row],[열7]]</f>
        <v>0</v>
      </c>
      <c r="AC287" s="1"/>
    </row>
    <row r="288" spans="2:29" ht="16.5" hidden="1" customHeight="1" x14ac:dyDescent="0.3"/>
    <row r="289" ht="16.5" customHeight="1" x14ac:dyDescent="0.3"/>
    <row r="290" ht="16.5" customHeight="1" x14ac:dyDescent="0.3"/>
    <row r="291" ht="16.5" customHeight="1" x14ac:dyDescent="0.3"/>
    <row r="292" ht="16.5" customHeight="1" x14ac:dyDescent="0.3"/>
    <row r="293" ht="16.5" customHeight="1" x14ac:dyDescent="0.3"/>
    <row r="294" ht="16.5" customHeight="1" x14ac:dyDescent="0.3"/>
    <row r="295" ht="16.5" customHeight="1" x14ac:dyDescent="0.3"/>
    <row r="296" ht="16.5" customHeight="1" x14ac:dyDescent="0.3"/>
    <row r="297" ht="16.5" customHeight="1" x14ac:dyDescent="0.3"/>
    <row r="298" ht="16.5" customHeight="1" x14ac:dyDescent="0.3"/>
    <row r="299" ht="16.5" customHeight="1" x14ac:dyDescent="0.3"/>
    <row r="300" ht="16.5" customHeight="1" x14ac:dyDescent="0.3"/>
    <row r="301" ht="16.5" customHeight="1" x14ac:dyDescent="0.3"/>
    <row r="302" ht="16.5" customHeight="1" x14ac:dyDescent="0.3"/>
    <row r="303" ht="16.5" customHeight="1" x14ac:dyDescent="0.3"/>
    <row r="304" ht="16.5" customHeight="1" x14ac:dyDescent="0.3"/>
    <row r="305" ht="16.5" customHeight="1" x14ac:dyDescent="0.3"/>
    <row r="306" ht="16.5" customHeight="1" x14ac:dyDescent="0.3"/>
    <row r="307" ht="16.5" customHeight="1" x14ac:dyDescent="0.3"/>
    <row r="308" ht="16.5" customHeight="1" x14ac:dyDescent="0.3"/>
    <row r="309" ht="16.5" customHeight="1" x14ac:dyDescent="0.3"/>
    <row r="310" ht="16.5" customHeight="1" x14ac:dyDescent="0.3"/>
    <row r="311" ht="16.5" customHeight="1" x14ac:dyDescent="0.3"/>
    <row r="312" ht="16.5" customHeight="1" x14ac:dyDescent="0.3"/>
    <row r="313" ht="16.5" customHeight="1" x14ac:dyDescent="0.3"/>
    <row r="314" ht="16.5" customHeight="1" x14ac:dyDescent="0.3"/>
    <row r="315" ht="16.5" customHeight="1" x14ac:dyDescent="0.3"/>
    <row r="316" ht="16.5" customHeight="1" x14ac:dyDescent="0.3"/>
    <row r="317" ht="16.5" customHeight="1" x14ac:dyDescent="0.3"/>
    <row r="318" ht="16.5" customHeight="1" x14ac:dyDescent="0.3"/>
    <row r="319" ht="16.5" customHeight="1" x14ac:dyDescent="0.3"/>
    <row r="320" ht="16.5" customHeight="1" x14ac:dyDescent="0.3"/>
    <row r="321" ht="16.5" customHeight="1" x14ac:dyDescent="0.3"/>
    <row r="322" ht="16.5" customHeight="1" x14ac:dyDescent="0.3"/>
    <row r="323" ht="16.5" customHeight="1" x14ac:dyDescent="0.3"/>
    <row r="324" ht="16.5" customHeight="1" x14ac:dyDescent="0.3"/>
    <row r="325" ht="16.5" customHeight="1" x14ac:dyDescent="0.3"/>
    <row r="326" ht="16.5" customHeight="1" x14ac:dyDescent="0.3"/>
    <row r="327" ht="16.5" customHeight="1" x14ac:dyDescent="0.3"/>
    <row r="328" ht="16.5" customHeight="1" x14ac:dyDescent="0.3"/>
    <row r="329" ht="16.5" customHeight="1" x14ac:dyDescent="0.3"/>
    <row r="330" ht="16.5" customHeight="1" x14ac:dyDescent="0.3"/>
    <row r="331" ht="16.5" customHeight="1" x14ac:dyDescent="0.3"/>
    <row r="332" ht="16.5" customHeight="1" x14ac:dyDescent="0.3"/>
    <row r="333" ht="16.5" customHeight="1" x14ac:dyDescent="0.3"/>
    <row r="334" ht="16.5" customHeight="1" x14ac:dyDescent="0.3"/>
    <row r="335" ht="16.5" customHeight="1" x14ac:dyDescent="0.3"/>
    <row r="336" ht="16.5" customHeight="1" x14ac:dyDescent="0.3"/>
    <row r="337" ht="16.5" customHeight="1" x14ac:dyDescent="0.3"/>
    <row r="338" ht="16.5" customHeight="1" x14ac:dyDescent="0.3"/>
    <row r="339" ht="16.5" customHeight="1" x14ac:dyDescent="0.3"/>
    <row r="340" ht="16.5" customHeight="1" x14ac:dyDescent="0.3"/>
    <row r="341" ht="16.5" customHeight="1" x14ac:dyDescent="0.3"/>
    <row r="342" ht="16.5" customHeight="1" x14ac:dyDescent="0.3"/>
    <row r="343" ht="16.5" customHeight="1" x14ac:dyDescent="0.3"/>
    <row r="344" ht="16.5" customHeight="1" x14ac:dyDescent="0.3"/>
    <row r="345" ht="16.5" customHeight="1" x14ac:dyDescent="0.3"/>
    <row r="346" ht="16.5" customHeight="1" x14ac:dyDescent="0.3"/>
    <row r="347" ht="16.5" customHeight="1" x14ac:dyDescent="0.3"/>
    <row r="348" ht="16.5" customHeight="1" x14ac:dyDescent="0.3"/>
    <row r="349" ht="16.5" customHeight="1" x14ac:dyDescent="0.3"/>
    <row r="350" ht="16.5" customHeight="1" x14ac:dyDescent="0.3"/>
    <row r="351" ht="16.5" customHeight="1" x14ac:dyDescent="0.3"/>
    <row r="352" ht="16.5" customHeight="1" x14ac:dyDescent="0.3"/>
    <row r="353" ht="16.5" customHeight="1" x14ac:dyDescent="0.3"/>
    <row r="354" ht="16.5" customHeight="1" x14ac:dyDescent="0.3"/>
    <row r="355" ht="16.5" customHeight="1" x14ac:dyDescent="0.3"/>
    <row r="356" ht="16.5" customHeight="1" x14ac:dyDescent="0.3"/>
    <row r="357" ht="16.5" customHeight="1" x14ac:dyDescent="0.3"/>
    <row r="358" ht="16.5" customHeight="1" x14ac:dyDescent="0.3"/>
    <row r="359" ht="16.5" customHeight="1" x14ac:dyDescent="0.3"/>
    <row r="360" ht="16.5" customHeight="1" x14ac:dyDescent="0.3"/>
    <row r="361" ht="16.5" customHeight="1" x14ac:dyDescent="0.3"/>
    <row r="362" ht="16.5" customHeight="1" x14ac:dyDescent="0.3"/>
    <row r="363" ht="16.5" customHeight="1" x14ac:dyDescent="0.3"/>
    <row r="364" ht="16.5" customHeight="1" x14ac:dyDescent="0.3"/>
    <row r="365" ht="16.5" customHeight="1" x14ac:dyDescent="0.3"/>
    <row r="366" ht="16.5" customHeight="1" x14ac:dyDescent="0.3"/>
    <row r="367" ht="16.5" customHeight="1" x14ac:dyDescent="0.3"/>
    <row r="368" ht="16.5" customHeight="1" x14ac:dyDescent="0.3"/>
    <row r="369" ht="16.5" customHeight="1" x14ac:dyDescent="0.3"/>
    <row r="370" ht="16.5" customHeight="1" x14ac:dyDescent="0.3"/>
    <row r="371" ht="16.5" customHeight="1" x14ac:dyDescent="0.3"/>
    <row r="372" ht="16.5" customHeight="1" x14ac:dyDescent="0.3"/>
    <row r="373" ht="16.5" customHeight="1" x14ac:dyDescent="0.3"/>
    <row r="374" ht="16.5" customHeight="1" x14ac:dyDescent="0.3"/>
    <row r="375" ht="16.5" customHeight="1" x14ac:dyDescent="0.3"/>
    <row r="376" ht="16.5" customHeight="1" x14ac:dyDescent="0.3"/>
    <row r="377" ht="16.5" customHeight="1" x14ac:dyDescent="0.3"/>
    <row r="378" ht="16.5" customHeight="1" x14ac:dyDescent="0.3"/>
    <row r="379" ht="16.5" customHeight="1" x14ac:dyDescent="0.3"/>
    <row r="380" ht="16.5" customHeight="1" x14ac:dyDescent="0.3"/>
    <row r="381" ht="16.5" customHeight="1" x14ac:dyDescent="0.3"/>
    <row r="382" ht="16.5" customHeight="1" x14ac:dyDescent="0.3"/>
    <row r="383" ht="16.5" customHeight="1" x14ac:dyDescent="0.3"/>
    <row r="384" ht="16.5" customHeight="1" x14ac:dyDescent="0.3"/>
    <row r="385" ht="16.5" customHeight="1" x14ac:dyDescent="0.3"/>
    <row r="386" ht="16.5" customHeight="1" x14ac:dyDescent="0.3"/>
    <row r="387" ht="16.5" customHeight="1" x14ac:dyDescent="0.3"/>
    <row r="388" ht="16.5" customHeight="1" x14ac:dyDescent="0.3"/>
    <row r="389" ht="16.5" customHeight="1" x14ac:dyDescent="0.3"/>
    <row r="390" ht="16.5" customHeight="1" x14ac:dyDescent="0.3"/>
    <row r="391" ht="16.5" customHeight="1" x14ac:dyDescent="0.3"/>
    <row r="392" ht="16.5" customHeight="1" x14ac:dyDescent="0.3"/>
    <row r="393" ht="16.5" customHeight="1" x14ac:dyDescent="0.3"/>
    <row r="394" ht="16.5" customHeight="1" x14ac:dyDescent="0.3"/>
    <row r="395" ht="16.5" customHeight="1" x14ac:dyDescent="0.3"/>
    <row r="396" ht="16.5" customHeight="1" x14ac:dyDescent="0.3"/>
    <row r="397" ht="16.5" customHeight="1" x14ac:dyDescent="0.3"/>
    <row r="398" ht="16.5" customHeight="1" x14ac:dyDescent="0.3"/>
    <row r="399" ht="16.5" customHeight="1" x14ac:dyDescent="0.3"/>
    <row r="400" ht="16.5" customHeight="1" x14ac:dyDescent="0.3"/>
    <row r="401" ht="16.5" customHeight="1" x14ac:dyDescent="0.3"/>
    <row r="402" ht="16.5" customHeight="1" x14ac:dyDescent="0.3"/>
    <row r="403" ht="16.5" customHeight="1" x14ac:dyDescent="0.3"/>
    <row r="404" ht="16.5" customHeight="1" x14ac:dyDescent="0.3"/>
    <row r="405" ht="16.5" customHeight="1" x14ac:dyDescent="0.3"/>
    <row r="406" ht="16.5" customHeight="1" x14ac:dyDescent="0.3"/>
    <row r="407" ht="16.5" customHeight="1" x14ac:dyDescent="0.3"/>
    <row r="408" ht="16.5" customHeight="1" x14ac:dyDescent="0.3"/>
    <row r="409" ht="16.5" customHeight="1" x14ac:dyDescent="0.3"/>
    <row r="410" ht="16.5" customHeight="1" x14ac:dyDescent="0.3"/>
    <row r="411" ht="16.5" customHeight="1" x14ac:dyDescent="0.3"/>
    <row r="412" ht="16.5" customHeight="1" x14ac:dyDescent="0.3"/>
    <row r="413" ht="16.5" customHeight="1" x14ac:dyDescent="0.3"/>
    <row r="414" ht="16.5" customHeight="1" x14ac:dyDescent="0.3"/>
    <row r="415" ht="16.5" customHeight="1" x14ac:dyDescent="0.3"/>
    <row r="416" ht="16.5" customHeight="1" x14ac:dyDescent="0.3"/>
    <row r="417" ht="16.5" customHeight="1" x14ac:dyDescent="0.3"/>
    <row r="418" ht="16.5" customHeight="1" x14ac:dyDescent="0.3"/>
    <row r="419" ht="16.5" customHeight="1" x14ac:dyDescent="0.3"/>
    <row r="420" ht="16.5" customHeight="1" x14ac:dyDescent="0.3"/>
    <row r="421" ht="16.5" customHeight="1" x14ac:dyDescent="0.3"/>
    <row r="422" ht="16.5" customHeight="1" x14ac:dyDescent="0.3"/>
    <row r="423" ht="16.5" customHeight="1" x14ac:dyDescent="0.3"/>
    <row r="424" ht="16.5" customHeight="1" x14ac:dyDescent="0.3"/>
    <row r="425" ht="16.5" customHeight="1" x14ac:dyDescent="0.3"/>
    <row r="426" ht="16.5" customHeight="1" x14ac:dyDescent="0.3"/>
    <row r="427" ht="16.5" customHeight="1" x14ac:dyDescent="0.3"/>
    <row r="428" ht="16.5" customHeight="1" x14ac:dyDescent="0.3"/>
    <row r="429" ht="16.5" customHeight="1" x14ac:dyDescent="0.3"/>
    <row r="430" ht="16.5" customHeight="1" x14ac:dyDescent="0.3"/>
  </sheetData>
  <sheetProtection algorithmName="SHA-512" hashValue="sT/E690bS4PUA1AiuqowlKxWFeW6I5OoNAalF0KJvI3APWkQOnAuCazM0YgBe6Cdigsm+UpTEA9tE1GAfXFdhA==" saltValue="CCxV8kooKpyoDChqIFhLpw==" spinCount="100000" sheet="1" selectLockedCells="1"/>
  <mergeCells count="10">
    <mergeCell ref="C26:C27"/>
    <mergeCell ref="D26:I27"/>
    <mergeCell ref="K21:S28"/>
    <mergeCell ref="K8:S10"/>
    <mergeCell ref="N3:P4"/>
    <mergeCell ref="C12:D13"/>
    <mergeCell ref="E12:F12"/>
    <mergeCell ref="K12:S19"/>
    <mergeCell ref="C14:D14"/>
    <mergeCell ref="C19:I24"/>
  </mergeCells>
  <phoneticPr fontId="2" type="noConversion"/>
  <hyperlinks>
    <hyperlink ref="K8:S10" r:id="rId1" display="내년 점공순위 계산기를 위한 정보수집 설문지 링크입니다." xr:uid="{7E9CAE52-DB4E-40E5-9756-8C1BB2541198}"/>
  </hyperlinks>
  <pageMargins left="0.7" right="0.7" top="0.75" bottom="0.75" header="0.3" footer="0.3"/>
  <pageSetup paperSize="9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1A6A2-91E4-4051-8DE9-0CB96ABF5C61}">
  <dimension ref="B22:S41"/>
  <sheetViews>
    <sheetView topLeftCell="H4" workbookViewId="0">
      <selection activeCell="P21" sqref="P21"/>
    </sheetView>
  </sheetViews>
  <sheetFormatPr defaultRowHeight="16.5" x14ac:dyDescent="0.3"/>
  <cols>
    <col min="1" max="16384" width="9" style="23"/>
  </cols>
  <sheetData>
    <row r="22" spans="2:19" ht="17.25" thickBot="1" x14ac:dyDescent="0.35">
      <c r="C22" s="26"/>
      <c r="D22" s="26"/>
      <c r="E22" s="26"/>
      <c r="F22" s="26"/>
      <c r="G22" s="26"/>
      <c r="H22" s="26"/>
      <c r="I22" s="26"/>
      <c r="J22" s="26"/>
    </row>
    <row r="23" spans="2:19" x14ac:dyDescent="0.3">
      <c r="B23" s="24"/>
      <c r="C23" s="54" t="s">
        <v>53</v>
      </c>
      <c r="D23" s="55"/>
      <c r="E23" s="55"/>
      <c r="F23" s="55"/>
      <c r="G23" s="55"/>
      <c r="H23" s="55"/>
      <c r="I23" s="55"/>
      <c r="J23" s="56"/>
      <c r="K23" s="25"/>
      <c r="L23" s="54" t="s">
        <v>52</v>
      </c>
      <c r="M23" s="55"/>
      <c r="N23" s="55"/>
      <c r="O23" s="55"/>
      <c r="P23" s="55"/>
      <c r="Q23" s="55"/>
      <c r="R23" s="55"/>
      <c r="S23" s="56"/>
    </row>
    <row r="24" spans="2:19" ht="17.25" thickBot="1" x14ac:dyDescent="0.35">
      <c r="B24" s="24"/>
      <c r="C24" s="57"/>
      <c r="D24" s="58"/>
      <c r="E24" s="58"/>
      <c r="F24" s="58"/>
      <c r="G24" s="58"/>
      <c r="H24" s="58"/>
      <c r="I24" s="58"/>
      <c r="J24" s="59"/>
      <c r="K24" s="25"/>
      <c r="L24" s="57"/>
      <c r="M24" s="58"/>
      <c r="N24" s="58"/>
      <c r="O24" s="58"/>
      <c r="P24" s="58"/>
      <c r="Q24" s="58"/>
      <c r="R24" s="58"/>
      <c r="S24" s="59"/>
    </row>
    <row r="25" spans="2:19" x14ac:dyDescent="0.3">
      <c r="C25" s="69" t="s">
        <v>67</v>
      </c>
      <c r="D25" s="70"/>
      <c r="E25" s="70"/>
      <c r="F25" s="70"/>
      <c r="G25" s="70"/>
      <c r="H25" s="70"/>
      <c r="I25" s="70"/>
      <c r="J25" s="71"/>
      <c r="K25" s="25"/>
      <c r="L25" s="69" t="s">
        <v>72</v>
      </c>
      <c r="M25" s="70"/>
      <c r="N25" s="70"/>
      <c r="O25" s="70"/>
      <c r="P25" s="70"/>
      <c r="Q25" s="70"/>
      <c r="R25" s="70"/>
      <c r="S25" s="71"/>
    </row>
    <row r="26" spans="2:19" ht="17.25" thickBot="1" x14ac:dyDescent="0.35">
      <c r="C26" s="72"/>
      <c r="D26" s="73"/>
      <c r="E26" s="73"/>
      <c r="F26" s="73"/>
      <c r="G26" s="73"/>
      <c r="H26" s="73"/>
      <c r="I26" s="73"/>
      <c r="J26" s="74"/>
      <c r="K26" s="25"/>
      <c r="L26" s="72"/>
      <c r="M26" s="73"/>
      <c r="N26" s="73"/>
      <c r="O26" s="73"/>
      <c r="P26" s="73"/>
      <c r="Q26" s="73"/>
      <c r="R26" s="73"/>
      <c r="S26" s="74"/>
    </row>
    <row r="27" spans="2:19" x14ac:dyDescent="0.3">
      <c r="C27" s="69" t="s">
        <v>65</v>
      </c>
      <c r="D27" s="70"/>
      <c r="E27" s="70"/>
      <c r="F27" s="70"/>
      <c r="G27" s="70"/>
      <c r="H27" s="70"/>
      <c r="I27" s="70"/>
      <c r="J27" s="71"/>
      <c r="L27" s="69" t="s">
        <v>73</v>
      </c>
      <c r="M27" s="70"/>
      <c r="N27" s="70"/>
      <c r="O27" s="70"/>
      <c r="P27" s="70"/>
      <c r="Q27" s="70"/>
      <c r="R27" s="70"/>
      <c r="S27" s="71"/>
    </row>
    <row r="28" spans="2:19" ht="17.25" thickBot="1" x14ac:dyDescent="0.35">
      <c r="C28" s="72"/>
      <c r="D28" s="73"/>
      <c r="E28" s="73"/>
      <c r="F28" s="73"/>
      <c r="G28" s="73"/>
      <c r="H28" s="73"/>
      <c r="I28" s="73"/>
      <c r="J28" s="74"/>
      <c r="L28" s="72"/>
      <c r="M28" s="73"/>
      <c r="N28" s="73"/>
      <c r="O28" s="73"/>
      <c r="P28" s="73"/>
      <c r="Q28" s="73"/>
      <c r="R28" s="73"/>
      <c r="S28" s="74"/>
    </row>
    <row r="29" spans="2:19" x14ac:dyDescent="0.3">
      <c r="C29" s="69" t="s">
        <v>66</v>
      </c>
      <c r="D29" s="70"/>
      <c r="E29" s="70"/>
      <c r="F29" s="70"/>
      <c r="G29" s="70"/>
      <c r="H29" s="70"/>
      <c r="I29" s="70"/>
      <c r="J29" s="71"/>
      <c r="L29" s="69" t="s">
        <v>74</v>
      </c>
      <c r="M29" s="70"/>
      <c r="N29" s="70"/>
      <c r="O29" s="70"/>
      <c r="P29" s="70"/>
      <c r="Q29" s="70"/>
      <c r="R29" s="70"/>
      <c r="S29" s="71"/>
    </row>
    <row r="30" spans="2:19" ht="17.25" thickBot="1" x14ac:dyDescent="0.35">
      <c r="C30" s="72"/>
      <c r="D30" s="73"/>
      <c r="E30" s="73"/>
      <c r="F30" s="73"/>
      <c r="G30" s="73"/>
      <c r="H30" s="73"/>
      <c r="I30" s="73"/>
      <c r="J30" s="74"/>
      <c r="L30" s="72"/>
      <c r="M30" s="73"/>
      <c r="N30" s="73"/>
      <c r="O30" s="73"/>
      <c r="P30" s="73"/>
      <c r="Q30" s="73"/>
      <c r="R30" s="73"/>
      <c r="S30" s="74"/>
    </row>
    <row r="31" spans="2:19" x14ac:dyDescent="0.3">
      <c r="C31" s="69" t="s">
        <v>68</v>
      </c>
      <c r="D31" s="70"/>
      <c r="E31" s="70"/>
      <c r="F31" s="70"/>
      <c r="G31" s="70"/>
      <c r="H31" s="70"/>
      <c r="I31" s="70"/>
      <c r="J31" s="71"/>
    </row>
    <row r="32" spans="2:19" ht="17.25" thickBot="1" x14ac:dyDescent="0.35">
      <c r="C32" s="72"/>
      <c r="D32" s="73"/>
      <c r="E32" s="73"/>
      <c r="F32" s="73"/>
      <c r="G32" s="73"/>
      <c r="H32" s="73"/>
      <c r="I32" s="73"/>
      <c r="J32" s="74"/>
    </row>
    <row r="33" spans="2:11" x14ac:dyDescent="0.3">
      <c r="C33" s="69" t="s">
        <v>69</v>
      </c>
      <c r="D33" s="70"/>
      <c r="E33" s="70"/>
      <c r="F33" s="70"/>
      <c r="G33" s="70"/>
      <c r="H33" s="70"/>
      <c r="I33" s="70"/>
      <c r="J33" s="71"/>
    </row>
    <row r="34" spans="2:11" ht="17.25" thickBot="1" x14ac:dyDescent="0.35">
      <c r="C34" s="72"/>
      <c r="D34" s="73"/>
      <c r="E34" s="73"/>
      <c r="F34" s="73"/>
      <c r="G34" s="73"/>
      <c r="H34" s="73"/>
      <c r="I34" s="73"/>
      <c r="J34" s="74"/>
    </row>
    <row r="35" spans="2:11" x14ac:dyDescent="0.3">
      <c r="C35" s="69" t="s">
        <v>70</v>
      </c>
      <c r="D35" s="70"/>
      <c r="E35" s="70"/>
      <c r="F35" s="70"/>
      <c r="G35" s="70"/>
      <c r="H35" s="70"/>
      <c r="I35" s="70"/>
      <c r="J35" s="71"/>
    </row>
    <row r="36" spans="2:11" ht="17.25" thickBot="1" x14ac:dyDescent="0.35">
      <c r="C36" s="72"/>
      <c r="D36" s="73"/>
      <c r="E36" s="73"/>
      <c r="F36" s="73"/>
      <c r="G36" s="73"/>
      <c r="H36" s="73"/>
      <c r="I36" s="73"/>
      <c r="J36" s="74"/>
    </row>
    <row r="37" spans="2:11" ht="16.5" customHeight="1" x14ac:dyDescent="0.3">
      <c r="B37" s="24"/>
      <c r="C37" s="75" t="s">
        <v>71</v>
      </c>
      <c r="D37" s="76"/>
      <c r="E37" s="76"/>
      <c r="F37" s="76"/>
      <c r="G37" s="76"/>
      <c r="H37" s="76"/>
      <c r="I37" s="76"/>
      <c r="J37" s="77"/>
      <c r="K37" s="25"/>
    </row>
    <row r="38" spans="2:11" x14ac:dyDescent="0.3">
      <c r="B38" s="24"/>
      <c r="C38" s="78"/>
      <c r="D38" s="79"/>
      <c r="E38" s="79"/>
      <c r="F38" s="79"/>
      <c r="G38" s="79"/>
      <c r="H38" s="79"/>
      <c r="I38" s="79"/>
      <c r="J38" s="80"/>
      <c r="K38" s="25"/>
    </row>
    <row r="39" spans="2:11" x14ac:dyDescent="0.3">
      <c r="B39" s="24"/>
      <c r="C39" s="78"/>
      <c r="D39" s="79"/>
      <c r="E39" s="79"/>
      <c r="F39" s="79"/>
      <c r="G39" s="79"/>
      <c r="H39" s="79"/>
      <c r="I39" s="79"/>
      <c r="J39" s="80"/>
      <c r="K39" s="25"/>
    </row>
    <row r="40" spans="2:11" ht="17.25" thickBot="1" x14ac:dyDescent="0.35">
      <c r="B40" s="24"/>
      <c r="C40" s="81"/>
      <c r="D40" s="82"/>
      <c r="E40" s="82"/>
      <c r="F40" s="82"/>
      <c r="G40" s="82"/>
      <c r="H40" s="82"/>
      <c r="I40" s="82"/>
      <c r="J40" s="83"/>
      <c r="K40" s="25"/>
    </row>
    <row r="41" spans="2:11" x14ac:dyDescent="0.3">
      <c r="C41" s="27"/>
      <c r="D41" s="27"/>
      <c r="E41" s="27"/>
      <c r="F41" s="27"/>
      <c r="G41" s="27"/>
      <c r="H41" s="27"/>
      <c r="I41" s="27"/>
      <c r="J41" s="27"/>
    </row>
  </sheetData>
  <mergeCells count="12">
    <mergeCell ref="C33:J34"/>
    <mergeCell ref="C35:J36"/>
    <mergeCell ref="C37:J40"/>
    <mergeCell ref="L23:S24"/>
    <mergeCell ref="L25:S26"/>
    <mergeCell ref="L27:S28"/>
    <mergeCell ref="L29:S30"/>
    <mergeCell ref="C23:J24"/>
    <mergeCell ref="C25:J26"/>
    <mergeCell ref="C27:J28"/>
    <mergeCell ref="C29:J30"/>
    <mergeCell ref="C31:J32"/>
  </mergeCells>
  <phoneticPr fontId="2" type="noConversion"/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A</vt:lpstr>
      <vt:lpstr>설명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</cp:lastModifiedBy>
  <dcterms:created xsi:type="dcterms:W3CDTF">2021-01-12T01:00:45Z</dcterms:created>
  <dcterms:modified xsi:type="dcterms:W3CDTF">2023-01-02T07:49:33Z</dcterms:modified>
</cp:coreProperties>
</file>