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서류철\한강의흐름-입시자료\2021학년도-수시상담\"/>
    </mc:Choice>
  </mc:AlternateContent>
  <bookViews>
    <workbookView xWindow="28680" yWindow="0" windowWidth="29040" windowHeight="15720"/>
  </bookViews>
  <sheets>
    <sheet name="내신추이" sheetId="5" r:id="rId1"/>
  </sheets>
  <definedNames>
    <definedName name="_xlnm._FilterDatabase" localSheetId="0" hidden="1">내신추이!$A$3:$H$72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2" i="5" l="1"/>
  <c r="H72" i="5" l="1"/>
  <c r="E72" i="5"/>
  <c r="H71" i="5"/>
  <c r="E71" i="5"/>
  <c r="H70" i="5"/>
  <c r="E70" i="5"/>
  <c r="H69" i="5"/>
  <c r="E69" i="5"/>
  <c r="H68" i="5"/>
  <c r="E68" i="5"/>
  <c r="H67" i="5"/>
  <c r="E67" i="5"/>
  <c r="H66" i="5"/>
  <c r="E66" i="5"/>
  <c r="H65" i="5"/>
  <c r="E65" i="5"/>
  <c r="H64" i="5"/>
  <c r="E64" i="5"/>
  <c r="H63" i="5"/>
  <c r="E63" i="5"/>
  <c r="H62" i="5"/>
  <c r="E62" i="5"/>
  <c r="H61" i="5"/>
  <c r="E61" i="5"/>
  <c r="H60" i="5"/>
  <c r="E60" i="5"/>
  <c r="H59" i="5"/>
  <c r="E59" i="5"/>
  <c r="H58" i="5"/>
  <c r="E58" i="5"/>
  <c r="H57" i="5"/>
  <c r="E57" i="5"/>
  <c r="H56" i="5"/>
  <c r="E56" i="5"/>
  <c r="H55" i="5"/>
  <c r="E55" i="5"/>
  <c r="H54" i="5"/>
  <c r="E54" i="5"/>
  <c r="H53" i="5"/>
  <c r="E53" i="5"/>
  <c r="H52" i="5"/>
  <c r="E52" i="5"/>
  <c r="M51" i="5"/>
  <c r="L51" i="5"/>
  <c r="K51" i="5"/>
  <c r="H51" i="5"/>
  <c r="E51" i="5"/>
  <c r="M50" i="5"/>
  <c r="L50" i="5"/>
  <c r="K50" i="5"/>
  <c r="H50" i="5"/>
  <c r="E50" i="5"/>
  <c r="M49" i="5"/>
  <c r="L49" i="5"/>
  <c r="K49" i="5"/>
  <c r="H49" i="5"/>
  <c r="E49" i="5"/>
  <c r="M48" i="5"/>
  <c r="L48" i="5"/>
  <c r="K48" i="5"/>
  <c r="H48" i="5"/>
  <c r="E48" i="5"/>
  <c r="M47" i="5"/>
  <c r="L47" i="5"/>
  <c r="K47" i="5"/>
  <c r="H47" i="5"/>
  <c r="E47" i="5"/>
  <c r="M46" i="5"/>
  <c r="L46" i="5"/>
  <c r="K46" i="5"/>
  <c r="H46" i="5"/>
  <c r="E46" i="5"/>
  <c r="M45" i="5"/>
  <c r="L45" i="5"/>
  <c r="K45" i="5"/>
  <c r="H45" i="5"/>
  <c r="E45" i="5"/>
  <c r="M44" i="5"/>
  <c r="L44" i="5"/>
  <c r="K44" i="5"/>
  <c r="H44" i="5"/>
  <c r="E44" i="5"/>
  <c r="M43" i="5"/>
  <c r="L43" i="5"/>
  <c r="K43" i="5"/>
  <c r="H43" i="5"/>
  <c r="E43" i="5"/>
  <c r="M42" i="5"/>
  <c r="L42" i="5"/>
  <c r="K42" i="5"/>
  <c r="H42" i="5"/>
  <c r="E42" i="5"/>
  <c r="M41" i="5"/>
  <c r="L41" i="5"/>
  <c r="K41" i="5"/>
  <c r="H41" i="5"/>
  <c r="E41" i="5"/>
  <c r="M40" i="5"/>
  <c r="L40" i="5"/>
  <c r="K40" i="5"/>
  <c r="H40" i="5"/>
  <c r="E40" i="5"/>
  <c r="M39" i="5"/>
  <c r="L39" i="5"/>
  <c r="K39" i="5"/>
  <c r="H39" i="5"/>
  <c r="E39" i="5"/>
  <c r="M38" i="5"/>
  <c r="L38" i="5"/>
  <c r="K38" i="5"/>
  <c r="H38" i="5"/>
  <c r="E38" i="5"/>
  <c r="M37" i="5"/>
  <c r="L37" i="5"/>
  <c r="K37" i="5"/>
  <c r="H37" i="5"/>
  <c r="E37" i="5"/>
  <c r="M36" i="5"/>
  <c r="L36" i="5"/>
  <c r="K36" i="5"/>
  <c r="H36" i="5"/>
  <c r="E36" i="5"/>
  <c r="M35" i="5"/>
  <c r="L35" i="5"/>
  <c r="K35" i="5"/>
  <c r="H35" i="5"/>
  <c r="E35" i="5"/>
  <c r="M34" i="5"/>
  <c r="L34" i="5"/>
  <c r="K34" i="5"/>
  <c r="H34" i="5"/>
  <c r="E34" i="5"/>
  <c r="M33" i="5"/>
  <c r="L33" i="5"/>
  <c r="K33" i="5"/>
  <c r="H33" i="5"/>
  <c r="E33" i="5"/>
  <c r="T32" i="5"/>
  <c r="M32" i="5" s="1"/>
  <c r="S32" i="5"/>
  <c r="L32" i="5" s="1"/>
  <c r="K32" i="5"/>
  <c r="H32" i="5"/>
  <c r="E32" i="5"/>
  <c r="H31" i="5"/>
  <c r="E31" i="5"/>
  <c r="H30" i="5"/>
  <c r="E30" i="5"/>
  <c r="H29" i="5"/>
  <c r="AC10" i="5" s="1"/>
  <c r="E29" i="5"/>
  <c r="H28" i="5"/>
  <c r="E28" i="5"/>
  <c r="H27" i="5"/>
  <c r="E27" i="5"/>
  <c r="AC26" i="5"/>
  <c r="AB26" i="5"/>
  <c r="AA26" i="5"/>
  <c r="H26" i="5"/>
  <c r="E26" i="5"/>
  <c r="H25" i="5"/>
  <c r="E25" i="5"/>
  <c r="AC24" i="5"/>
  <c r="AB24" i="5"/>
  <c r="AA24" i="5"/>
  <c r="H24" i="5"/>
  <c r="E24" i="5"/>
  <c r="AC23" i="5"/>
  <c r="AB23" i="5"/>
  <c r="AA23" i="5"/>
  <c r="H23" i="5"/>
  <c r="E23" i="5"/>
  <c r="AC22" i="5"/>
  <c r="AB22" i="5"/>
  <c r="AA22" i="5"/>
  <c r="H22" i="5"/>
  <c r="E22" i="5"/>
  <c r="AC21" i="5"/>
  <c r="AB21" i="5"/>
  <c r="AA21" i="5"/>
  <c r="H21" i="5"/>
  <c r="E21" i="5"/>
  <c r="AC20" i="5"/>
  <c r="AB20" i="5"/>
  <c r="AA20" i="5"/>
  <c r="H20" i="5"/>
  <c r="E20" i="5"/>
  <c r="AC19" i="5"/>
  <c r="AB19" i="5"/>
  <c r="AA19" i="5"/>
  <c r="H19" i="5"/>
  <c r="E19" i="5"/>
  <c r="H18" i="5"/>
  <c r="E18" i="5"/>
  <c r="H17" i="5"/>
  <c r="E17" i="5"/>
  <c r="H16" i="5"/>
  <c r="E16" i="5"/>
  <c r="H15" i="5"/>
  <c r="E15" i="5"/>
  <c r="H14" i="5"/>
  <c r="E14" i="5"/>
  <c r="H13" i="5"/>
  <c r="E13" i="5"/>
  <c r="AI12" i="5"/>
  <c r="AH12" i="5"/>
  <c r="AG12" i="5"/>
  <c r="AF12" i="5"/>
  <c r="AE12" i="5"/>
  <c r="AD12" i="5"/>
  <c r="H12" i="5"/>
  <c r="E12" i="5"/>
  <c r="H11" i="5"/>
  <c r="E11" i="5"/>
  <c r="AI10" i="5"/>
  <c r="AH10" i="5"/>
  <c r="AG10" i="5"/>
  <c r="AF10" i="5"/>
  <c r="AE10" i="5"/>
  <c r="AD10" i="5"/>
  <c r="J10" i="5"/>
  <c r="H10" i="5"/>
  <c r="E10" i="5"/>
  <c r="AI9" i="5"/>
  <c r="AH9" i="5"/>
  <c r="AG9" i="5"/>
  <c r="AF9" i="5"/>
  <c r="AE9" i="5"/>
  <c r="AD9" i="5"/>
  <c r="Z9" i="5"/>
  <c r="J9" i="5"/>
  <c r="H9" i="5"/>
  <c r="E9" i="5"/>
  <c r="AI8" i="5"/>
  <c r="AH8" i="5"/>
  <c r="AG8" i="5"/>
  <c r="AF8" i="5"/>
  <c r="AE8" i="5"/>
  <c r="AD8" i="5"/>
  <c r="J8" i="5"/>
  <c r="H8" i="5"/>
  <c r="E8" i="5"/>
  <c r="X7" i="5" s="1"/>
  <c r="AI7" i="5"/>
  <c r="AH7" i="5"/>
  <c r="AG7" i="5"/>
  <c r="AF7" i="5"/>
  <c r="AE7" i="5"/>
  <c r="AD7" i="5"/>
  <c r="J7" i="5"/>
  <c r="H7" i="5"/>
  <c r="E7" i="5"/>
  <c r="AI6" i="5"/>
  <c r="AH6" i="5"/>
  <c r="AG6" i="5"/>
  <c r="AF6" i="5"/>
  <c r="AE6" i="5"/>
  <c r="AD6" i="5"/>
  <c r="J6" i="5"/>
  <c r="H6" i="5"/>
  <c r="Y5" i="5" s="1"/>
  <c r="E6" i="5"/>
  <c r="AI5" i="5"/>
  <c r="AH5" i="5"/>
  <c r="AG5" i="5"/>
  <c r="AF5" i="5"/>
  <c r="AE5" i="5"/>
  <c r="AD5" i="5"/>
  <c r="J5" i="5"/>
  <c r="H5" i="5"/>
  <c r="E5" i="5"/>
  <c r="X26" i="5" l="1"/>
  <c r="Y26" i="5"/>
  <c r="S26" i="5" s="1"/>
  <c r="L26" i="5" s="1"/>
  <c r="Y24" i="5"/>
  <c r="AA10" i="5"/>
  <c r="U10" i="5" s="1"/>
  <c r="N10" i="5" s="1"/>
  <c r="Z7" i="5"/>
  <c r="T7" i="5" s="1"/>
  <c r="M7" i="5" s="1"/>
  <c r="Z5" i="5"/>
  <c r="T5" i="5" s="1"/>
  <c r="M5" i="5" s="1"/>
  <c r="AC6" i="5"/>
  <c r="W6" i="5" s="1"/>
  <c r="P6" i="5" s="1"/>
  <c r="AC9" i="5"/>
  <c r="W9" i="5" s="1"/>
  <c r="P9" i="5" s="1"/>
  <c r="Z23" i="5"/>
  <c r="T23" i="5" s="1"/>
  <c r="M23" i="5" s="1"/>
  <c r="AB5" i="5"/>
  <c r="V5" i="5" s="1"/>
  <c r="O5" i="5" s="1"/>
  <c r="Z6" i="5"/>
  <c r="AA9" i="5"/>
  <c r="U9" i="5" s="1"/>
  <c r="N9" i="5" s="1"/>
  <c r="Z12" i="5"/>
  <c r="T12" i="5" s="1"/>
  <c r="M12" i="5" s="1"/>
  <c r="Y7" i="5"/>
  <c r="S7" i="5" s="1"/>
  <c r="L7" i="5" s="1"/>
  <c r="Y6" i="5"/>
  <c r="S6" i="5" s="1"/>
  <c r="L6" i="5" s="1"/>
  <c r="X6" i="5"/>
  <c r="R6" i="5" s="1"/>
  <c r="K6" i="5" s="1"/>
  <c r="Y10" i="5"/>
  <c r="S10" i="5" s="1"/>
  <c r="L10" i="5" s="1"/>
  <c r="Y8" i="5"/>
  <c r="Z10" i="5"/>
  <c r="T10" i="5" s="1"/>
  <c r="M10" i="5" s="1"/>
  <c r="X8" i="5"/>
  <c r="R8" i="5" s="1"/>
  <c r="K8" i="5" s="1"/>
  <c r="Y20" i="5"/>
  <c r="S20" i="5" s="1"/>
  <c r="L20" i="5" s="1"/>
  <c r="Y21" i="5"/>
  <c r="S21" i="5" s="1"/>
  <c r="L21" i="5" s="1"/>
  <c r="AC12" i="5"/>
  <c r="W12" i="5" s="1"/>
  <c r="P12" i="5" s="1"/>
  <c r="AB7" i="5"/>
  <c r="V7" i="5" s="1"/>
  <c r="O7" i="5" s="1"/>
  <c r="AB9" i="5"/>
  <c r="V9" i="5" s="1"/>
  <c r="O9" i="5" s="1"/>
  <c r="X19" i="5"/>
  <c r="R19" i="5" s="1"/>
  <c r="K19" i="5" s="1"/>
  <c r="Y23" i="5"/>
  <c r="S23" i="5" s="1"/>
  <c r="L23" i="5" s="1"/>
  <c r="AB8" i="5"/>
  <c r="V8" i="5" s="1"/>
  <c r="O8" i="5" s="1"/>
  <c r="AB6" i="5"/>
  <c r="V6" i="5" s="1"/>
  <c r="O6" i="5" s="1"/>
  <c r="X9" i="5"/>
  <c r="R9" i="5" s="1"/>
  <c r="K9" i="5" s="1"/>
  <c r="AC5" i="5"/>
  <c r="W5" i="5" s="1"/>
  <c r="P5" i="5" s="1"/>
  <c r="AA12" i="5"/>
  <c r="U12" i="5" s="1"/>
  <c r="N12" i="5" s="1"/>
  <c r="Y22" i="5"/>
  <c r="S22" i="5" s="1"/>
  <c r="L22" i="5" s="1"/>
  <c r="X5" i="5"/>
  <c r="AA6" i="5"/>
  <c r="U6" i="5" s="1"/>
  <c r="N6" i="5" s="1"/>
  <c r="X21" i="5"/>
  <c r="R21" i="5" s="1"/>
  <c r="K21" i="5" s="1"/>
  <c r="Z8" i="5"/>
  <c r="AB10" i="5"/>
  <c r="V10" i="5" s="1"/>
  <c r="O10" i="5" s="1"/>
  <c r="W10" i="5"/>
  <c r="P10" i="5" s="1"/>
  <c r="AE11" i="5"/>
  <c r="AA30" i="5"/>
  <c r="R7" i="5"/>
  <c r="K7" i="5" s="1"/>
  <c r="Z19" i="5"/>
  <c r="T19" i="5" s="1"/>
  <c r="M19" i="5" s="1"/>
  <c r="Z20" i="5"/>
  <c r="T20" i="5" s="1"/>
  <c r="M20" i="5" s="1"/>
  <c r="Z24" i="5"/>
  <c r="T24" i="5" s="1"/>
  <c r="M24" i="5" s="1"/>
  <c r="AB12" i="5"/>
  <c r="V12" i="5" s="1"/>
  <c r="O12" i="5" s="1"/>
  <c r="AB30" i="5"/>
  <c r="Z22" i="5"/>
  <c r="T22" i="5" s="1"/>
  <c r="M22" i="5" s="1"/>
  <c r="T9" i="5"/>
  <c r="M9" i="5" s="1"/>
  <c r="AC30" i="5"/>
  <c r="S24" i="5"/>
  <c r="L24" i="5" s="1"/>
  <c r="AF16" i="5"/>
  <c r="AF14" i="5"/>
  <c r="AF15" i="5"/>
  <c r="AF13" i="5"/>
  <c r="AF11" i="5"/>
  <c r="AE15" i="5"/>
  <c r="AE13" i="5"/>
  <c r="AE16" i="5"/>
  <c r="AE14" i="5"/>
  <c r="AI16" i="5"/>
  <c r="AI14" i="5"/>
  <c r="AI15" i="5"/>
  <c r="AI13" i="5"/>
  <c r="AI11" i="5"/>
  <c r="X23" i="5"/>
  <c r="R23" i="5" s="1"/>
  <c r="K23" i="5" s="1"/>
  <c r="X12" i="5"/>
  <c r="R12" i="5" s="1"/>
  <c r="K12" i="5" s="1"/>
  <c r="AG15" i="5"/>
  <c r="AG13" i="5"/>
  <c r="AG11" i="5"/>
  <c r="AG16" i="5"/>
  <c r="AG14" i="5"/>
  <c r="S5" i="5"/>
  <c r="L5" i="5" s="1"/>
  <c r="AD15" i="5"/>
  <c r="AD13" i="5"/>
  <c r="AD11" i="5"/>
  <c r="AD16" i="5"/>
  <c r="AD14" i="5"/>
  <c r="AH15" i="5"/>
  <c r="AH13" i="5"/>
  <c r="AH11" i="5"/>
  <c r="AH16" i="5"/>
  <c r="AH14" i="5"/>
  <c r="Y9" i="5"/>
  <c r="S9" i="5" s="1"/>
  <c r="L9" i="5" s="1"/>
  <c r="Y12" i="5"/>
  <c r="S12" i="5" s="1"/>
  <c r="L12" i="5" s="1"/>
  <c r="Y19" i="5"/>
  <c r="AC7" i="5"/>
  <c r="W7" i="5" s="1"/>
  <c r="P7" i="5" s="1"/>
  <c r="Z21" i="5"/>
  <c r="T21" i="5" s="1"/>
  <c r="M21" i="5" s="1"/>
  <c r="AA5" i="5"/>
  <c r="X20" i="5"/>
  <c r="R20" i="5" s="1"/>
  <c r="K20" i="5" s="1"/>
  <c r="AA7" i="5"/>
  <c r="U7" i="5" s="1"/>
  <c r="N7" i="5" s="1"/>
  <c r="AC8" i="5"/>
  <c r="W8" i="5" s="1"/>
  <c r="P8" i="5" s="1"/>
  <c r="X10" i="5"/>
  <c r="R10" i="5" s="1"/>
  <c r="K10" i="5" s="1"/>
  <c r="X24" i="5"/>
  <c r="R24" i="5" s="1"/>
  <c r="K24" i="5" s="1"/>
  <c r="AA25" i="5"/>
  <c r="Z26" i="5"/>
  <c r="T26" i="5" s="1"/>
  <c r="M26" i="5" s="1"/>
  <c r="AC25" i="5"/>
  <c r="AA27" i="5"/>
  <c r="AA28" i="5"/>
  <c r="AA29" i="5"/>
  <c r="AA8" i="5"/>
  <c r="U8" i="5" s="1"/>
  <c r="N8" i="5" s="1"/>
  <c r="X22" i="5"/>
  <c r="R22" i="5" s="1"/>
  <c r="K22" i="5" s="1"/>
  <c r="AC27" i="5"/>
  <c r="AC28" i="5"/>
  <c r="AC29" i="5"/>
  <c r="AB25" i="5"/>
  <c r="AB27" i="5"/>
  <c r="AB29" i="5"/>
  <c r="AB28" i="5"/>
  <c r="U32" i="5" l="1"/>
  <c r="N32" i="5" s="1"/>
  <c r="R26" i="5"/>
  <c r="K26" i="5" s="1"/>
  <c r="Z14" i="5"/>
  <c r="T14" i="5" s="1"/>
  <c r="M14" i="5" s="1"/>
  <c r="Z15" i="5"/>
  <c r="T15" i="5" s="1"/>
  <c r="M15" i="5" s="1"/>
  <c r="T6" i="5"/>
  <c r="M6" i="5" s="1"/>
  <c r="Y15" i="5"/>
  <c r="S15" i="5" s="1"/>
  <c r="L15" i="5" s="1"/>
  <c r="Y13" i="5"/>
  <c r="S13" i="5" s="1"/>
  <c r="L13" i="5" s="1"/>
  <c r="X15" i="5"/>
  <c r="R15" i="5" s="1"/>
  <c r="K15" i="5" s="1"/>
  <c r="S8" i="5"/>
  <c r="L8" i="5" s="1"/>
  <c r="AB14" i="5"/>
  <c r="V14" i="5" s="1"/>
  <c r="O14" i="5" s="1"/>
  <c r="X13" i="5"/>
  <c r="R13" i="5" s="1"/>
  <c r="K13" i="5" s="1"/>
  <c r="R5" i="5"/>
  <c r="K5" i="5" s="1"/>
  <c r="Z11" i="5"/>
  <c r="Z13" i="5"/>
  <c r="T13" i="5" s="1"/>
  <c r="M13" i="5" s="1"/>
  <c r="T8" i="5"/>
  <c r="M8" i="5" s="1"/>
  <c r="Z16" i="5"/>
  <c r="T16" i="5" s="1"/>
  <c r="M16" i="5" s="1"/>
  <c r="X16" i="5"/>
  <c r="R16" i="5" s="1"/>
  <c r="K16" i="5" s="1"/>
  <c r="X14" i="5"/>
  <c r="R14" i="5" s="1"/>
  <c r="K14" i="5" s="1"/>
  <c r="AB11" i="5"/>
  <c r="AB16" i="5"/>
  <c r="V16" i="5" s="1"/>
  <c r="O16" i="5" s="1"/>
  <c r="AB13" i="5"/>
  <c r="V13" i="5" s="1"/>
  <c r="O13" i="5" s="1"/>
  <c r="AB15" i="5"/>
  <c r="V15" i="5" s="1"/>
  <c r="O15" i="5" s="1"/>
  <c r="AC14" i="5"/>
  <c r="W14" i="5" s="1"/>
  <c r="P14" i="5" s="1"/>
  <c r="Z25" i="5"/>
  <c r="X29" i="5"/>
  <c r="Z29" i="5"/>
  <c r="T29" i="5" s="1"/>
  <c r="M29" i="5" s="1"/>
  <c r="Z28" i="5"/>
  <c r="T28" i="5" s="1"/>
  <c r="M28" i="5" s="1"/>
  <c r="Z27" i="5"/>
  <c r="T27" i="5" s="1"/>
  <c r="M27" i="5" s="1"/>
  <c r="AA16" i="5"/>
  <c r="U16" i="5" s="1"/>
  <c r="N16" i="5" s="1"/>
  <c r="AA14" i="5"/>
  <c r="U14" i="5" s="1"/>
  <c r="N14" i="5" s="1"/>
  <c r="AA11" i="5"/>
  <c r="AA15" i="5"/>
  <c r="U15" i="5" s="1"/>
  <c r="N15" i="5" s="1"/>
  <c r="AA13" i="5"/>
  <c r="U13" i="5" s="1"/>
  <c r="N13" i="5" s="1"/>
  <c r="U5" i="5"/>
  <c r="N5" i="5" s="1"/>
  <c r="Y11" i="5"/>
  <c r="AC13" i="5"/>
  <c r="W13" i="5" s="1"/>
  <c r="P13" i="5" s="1"/>
  <c r="X11" i="5"/>
  <c r="Z30" i="5"/>
  <c r="T30" i="5" s="1"/>
  <c r="M30" i="5" s="1"/>
  <c r="Y14" i="5"/>
  <c r="S14" i="5" s="1"/>
  <c r="L14" i="5" s="1"/>
  <c r="AC15" i="5"/>
  <c r="W15" i="5" s="1"/>
  <c r="P15" i="5" s="1"/>
  <c r="X28" i="5"/>
  <c r="S19" i="5"/>
  <c r="L19" i="5" s="1"/>
  <c r="Y30" i="5"/>
  <c r="S30" i="5" s="1"/>
  <c r="L30" i="5" s="1"/>
  <c r="Y29" i="5"/>
  <c r="S29" i="5" s="1"/>
  <c r="L29" i="5" s="1"/>
  <c r="Y28" i="5"/>
  <c r="S28" i="5" s="1"/>
  <c r="L28" i="5" s="1"/>
  <c r="Y27" i="5"/>
  <c r="S27" i="5" s="1"/>
  <c r="L27" i="5" s="1"/>
  <c r="Y25" i="5"/>
  <c r="Y16" i="5"/>
  <c r="S16" i="5" s="1"/>
  <c r="L16" i="5" s="1"/>
  <c r="AC11" i="5"/>
  <c r="X25" i="5"/>
  <c r="X30" i="5"/>
  <c r="AC16" i="5"/>
  <c r="W16" i="5" s="1"/>
  <c r="P16" i="5" s="1"/>
  <c r="X27" i="5"/>
  <c r="U35" i="5" l="1"/>
  <c r="N35" i="5" s="1"/>
  <c r="U34" i="5"/>
  <c r="N34" i="5" s="1"/>
  <c r="U33" i="5"/>
  <c r="N33" i="5" s="1"/>
  <c r="R27" i="5"/>
  <c r="U36" i="5"/>
  <c r="N36" i="5" s="1"/>
  <c r="R28" i="5"/>
  <c r="K28" i="5" s="1"/>
  <c r="U40" i="5"/>
  <c r="N40" i="5" s="1"/>
  <c r="R29" i="5"/>
  <c r="K29" i="5" s="1"/>
  <c r="U44" i="5"/>
  <c r="N44" i="5" s="1"/>
  <c r="R30" i="5"/>
  <c r="U48" i="5"/>
  <c r="N48" i="5" s="1"/>
  <c r="K27" i="5"/>
  <c r="U49" i="5" l="1"/>
  <c r="N49" i="5" s="1"/>
  <c r="U51" i="5"/>
  <c r="N51" i="5" s="1"/>
  <c r="U50" i="5"/>
  <c r="N50" i="5" s="1"/>
  <c r="U41" i="5"/>
  <c r="N41" i="5" s="1"/>
  <c r="U43" i="5"/>
  <c r="N43" i="5" s="1"/>
  <c r="U42" i="5"/>
  <c r="N42" i="5" s="1"/>
  <c r="K30" i="5"/>
  <c r="U45" i="5"/>
  <c r="N45" i="5" s="1"/>
  <c r="U47" i="5"/>
  <c r="N47" i="5" s="1"/>
  <c r="U46" i="5"/>
  <c r="N46" i="5" s="1"/>
  <c r="U37" i="5"/>
  <c r="N37" i="5" s="1"/>
  <c r="U39" i="5"/>
  <c r="N39" i="5" s="1"/>
  <c r="U38" i="5"/>
  <c r="N38" i="5" s="1"/>
</calcChain>
</file>

<file path=xl/sharedStrings.xml><?xml version="1.0" encoding="utf-8"?>
<sst xmlns="http://schemas.openxmlformats.org/spreadsheetml/2006/main" count="152" uniqueCount="74">
  <si>
    <t>내신입력</t>
    <phoneticPr fontId="1" type="noConversion"/>
  </si>
  <si>
    <t>학년</t>
    <phoneticPr fontId="1" type="noConversion"/>
  </si>
  <si>
    <t>1학기단위</t>
    <phoneticPr fontId="1" type="noConversion"/>
  </si>
  <si>
    <t>1학기등급</t>
    <phoneticPr fontId="1" type="noConversion"/>
  </si>
  <si>
    <t>2학기단위</t>
    <phoneticPr fontId="1" type="noConversion"/>
  </si>
  <si>
    <t>2학기등급</t>
    <phoneticPr fontId="1" type="noConversion"/>
  </si>
  <si>
    <t>기타</t>
  </si>
  <si>
    <t>기타</t>
    <phoneticPr fontId="1" type="noConversion"/>
  </si>
  <si>
    <t>1학년</t>
    <phoneticPr fontId="1" type="noConversion"/>
  </si>
  <si>
    <t>2학년</t>
    <phoneticPr fontId="1" type="noConversion"/>
  </si>
  <si>
    <t>3학년</t>
    <phoneticPr fontId="1" type="noConversion"/>
  </si>
  <si>
    <t>전교과</t>
    <phoneticPr fontId="1" type="noConversion"/>
  </si>
  <si>
    <t>국어</t>
  </si>
  <si>
    <t>국어</t>
    <phoneticPr fontId="1" type="noConversion"/>
  </si>
  <si>
    <t>수학</t>
  </si>
  <si>
    <t>수학</t>
    <phoneticPr fontId="1" type="noConversion"/>
  </si>
  <si>
    <t>영어</t>
  </si>
  <si>
    <t>영어</t>
    <phoneticPr fontId="1" type="noConversion"/>
  </si>
  <si>
    <t>과학</t>
  </si>
  <si>
    <t>과학</t>
    <phoneticPr fontId="1" type="noConversion"/>
  </si>
  <si>
    <t>사회</t>
  </si>
  <si>
    <t>사회</t>
    <phoneticPr fontId="1" type="noConversion"/>
  </si>
  <si>
    <t>국수영과</t>
    <phoneticPr fontId="1" type="noConversion"/>
  </si>
  <si>
    <t>국수영사</t>
    <phoneticPr fontId="1" type="noConversion"/>
  </si>
  <si>
    <t>국수영</t>
    <phoneticPr fontId="1" type="noConversion"/>
  </si>
  <si>
    <t>국수영사과</t>
    <phoneticPr fontId="1" type="noConversion"/>
  </si>
  <si>
    <t>전교과</t>
  </si>
  <si>
    <t>국수영과</t>
  </si>
  <si>
    <t>국수영사</t>
  </si>
  <si>
    <t>국수영</t>
  </si>
  <si>
    <t>국수영사과</t>
  </si>
  <si>
    <t>3학년</t>
    <phoneticPr fontId="1" type="noConversion"/>
  </si>
  <si>
    <t>수학</t>
    <phoneticPr fontId="1" type="noConversion"/>
  </si>
  <si>
    <t>국수영사</t>
    <phoneticPr fontId="1" type="noConversion"/>
  </si>
  <si>
    <t>∑1-1</t>
  </si>
  <si>
    <t>∑1-2</t>
  </si>
  <si>
    <t>∑2-1</t>
  </si>
  <si>
    <t>∑2-2</t>
  </si>
  <si>
    <t>∑3-1</t>
  </si>
  <si>
    <t>∑3-2</t>
  </si>
  <si>
    <t>∑1-1단위</t>
  </si>
  <si>
    <t>∑1-2단위</t>
  </si>
  <si>
    <t>∑2-1단위</t>
  </si>
  <si>
    <t>∑2-2단위</t>
  </si>
  <si>
    <t>∑3-1단위</t>
  </si>
  <si>
    <t>∑3-2단위</t>
  </si>
  <si>
    <t>∑1단위</t>
    <phoneticPr fontId="1" type="noConversion"/>
  </si>
  <si>
    <t>∑2단위</t>
    <phoneticPr fontId="1" type="noConversion"/>
  </si>
  <si>
    <t>∑3단위</t>
    <phoneticPr fontId="1" type="noConversion"/>
  </si>
  <si>
    <r>
      <rPr>
        <sz val="10"/>
        <color theme="1"/>
        <rFont val="맑은 고딕"/>
        <family val="3"/>
        <charset val="129"/>
      </rPr>
      <t>∑</t>
    </r>
    <r>
      <rPr>
        <sz val="10"/>
        <color theme="1"/>
        <rFont val="맑은 고딕"/>
        <family val="2"/>
        <charset val="129"/>
        <scheme val="minor"/>
      </rPr>
      <t>1</t>
    </r>
    <phoneticPr fontId="1" type="noConversion"/>
  </si>
  <si>
    <r>
      <rPr>
        <sz val="10"/>
        <color theme="1"/>
        <rFont val="맑은 고딕"/>
        <family val="3"/>
        <charset val="129"/>
      </rPr>
      <t>∑</t>
    </r>
    <r>
      <rPr>
        <sz val="10"/>
        <color theme="1"/>
        <rFont val="맑은 고딕"/>
        <family val="2"/>
        <charset val="129"/>
        <scheme val="minor"/>
      </rPr>
      <t>2</t>
    </r>
    <phoneticPr fontId="1" type="noConversion"/>
  </si>
  <si>
    <r>
      <rPr>
        <sz val="10"/>
        <color theme="1"/>
        <rFont val="맑은 고딕"/>
        <family val="3"/>
        <charset val="129"/>
      </rPr>
      <t>∑</t>
    </r>
    <r>
      <rPr>
        <sz val="10"/>
        <color theme="1"/>
        <rFont val="맑은 고딕"/>
        <family val="2"/>
        <charset val="129"/>
        <scheme val="minor"/>
      </rPr>
      <t>3</t>
    </r>
    <phoneticPr fontId="1" type="noConversion"/>
  </si>
  <si>
    <t>1-1</t>
  </si>
  <si>
    <t>1-2</t>
  </si>
  <si>
    <t>1-2</t>
    <phoneticPr fontId="1" type="noConversion"/>
  </si>
  <si>
    <t>2-1</t>
  </si>
  <si>
    <t>2-1</t>
    <phoneticPr fontId="1" type="noConversion"/>
  </si>
  <si>
    <t>2-2</t>
  </si>
  <si>
    <t>2-2</t>
    <phoneticPr fontId="1" type="noConversion"/>
  </si>
  <si>
    <t>3-1</t>
  </si>
  <si>
    <t>3-1</t>
    <phoneticPr fontId="1" type="noConversion"/>
  </si>
  <si>
    <t>3-2</t>
  </si>
  <si>
    <t>3-2</t>
    <phoneticPr fontId="1" type="noConversion"/>
  </si>
  <si>
    <t>1-1</t>
    <phoneticPr fontId="1" type="noConversion"/>
  </si>
  <si>
    <t>과목/학년</t>
    <phoneticPr fontId="1" type="noConversion"/>
  </si>
  <si>
    <t>국어</t>
    <phoneticPr fontId="1" type="noConversion"/>
  </si>
  <si>
    <t>영어</t>
    <phoneticPr fontId="1" type="noConversion"/>
  </si>
  <si>
    <t>국수영과</t>
    <phoneticPr fontId="1" type="noConversion"/>
  </si>
  <si>
    <t>국수영</t>
    <phoneticPr fontId="1" type="noConversion"/>
  </si>
  <si>
    <t>*파란글씨 삭제하고, 본인의 성적을 입력하면 됩니다.</t>
    <phoneticPr fontId="1" type="noConversion"/>
  </si>
  <si>
    <t>교과</t>
    <phoneticPr fontId="1" type="noConversion"/>
  </si>
  <si>
    <t>*교과는 세부과목이 아닌, 국어, 수학, 영어, 과학, 사회, 기타 중에 고르면 됩니다.</t>
    <phoneticPr fontId="1" type="noConversion"/>
  </si>
  <si>
    <t>교과/학기</t>
    <phoneticPr fontId="1" type="noConversion"/>
  </si>
  <si>
    <t>교과/학년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</si>
</sst>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&quot;월&quot;\ dd&quot;일&quot;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2"/>
      <color rgb="FF0070C0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3" borderId="1" xfId="0" applyFont="1" applyFill="1" applyBorder="1">
      <alignment vertical="center"/>
    </xf>
    <xf numFmtId="2" fontId="7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>
      <alignment vertical="center"/>
    </xf>
    <xf numFmtId="2" fontId="7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>
      <alignment vertical="center"/>
    </xf>
    <xf numFmtId="2" fontId="2" fillId="2" borderId="1" xfId="0" applyNumberFormat="1" applyFont="1" applyFill="1" applyBorder="1" applyAlignment="1">
      <alignment horizontal="center" vertical="center"/>
    </xf>
    <xf numFmtId="176" fontId="2" fillId="2" borderId="1" xfId="0" quotePrefix="1" applyNumberFormat="1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0" borderId="1" xfId="0" applyFont="1" applyFill="1" applyBorder="1">
      <alignment vertical="center"/>
    </xf>
    <xf numFmtId="176" fontId="2" fillId="0" borderId="1" xfId="0" quotePrefix="1" applyNumberFormat="1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1" fontId="7" fillId="3" borderId="1" xfId="0" applyNumberFormat="1" applyFont="1" applyFill="1" applyBorder="1" applyAlignment="1">
      <alignment horizontal="center" vertical="center"/>
    </xf>
    <xf numFmtId="1" fontId="7" fillId="4" borderId="1" xfId="0" applyNumberFormat="1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 applyProtection="1">
      <alignment horizontal="center" vertical="center"/>
      <protection locked="0"/>
    </xf>
    <xf numFmtId="0" fontId="9" fillId="5" borderId="3" xfId="0" applyFont="1" applyFill="1" applyBorder="1" applyAlignment="1" applyProtection="1">
      <alignment horizontal="center" vertical="center"/>
      <protection locked="0"/>
    </xf>
    <xf numFmtId="0" fontId="9" fillId="5" borderId="4" xfId="0" applyFon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ko-KR"/>
              <a:t>과목별추이</a:t>
            </a:r>
            <a:r>
              <a:rPr lang="en-US"/>
              <a:t>-</a:t>
            </a:r>
            <a:r>
              <a:rPr lang="ko-KR"/>
              <a:t>학년별</a:t>
            </a:r>
            <a:endParaRPr lang="en-US"/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ko-KR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내신추이!$Q$19</c:f>
              <c:strCache>
                <c:ptCount val="1"/>
                <c:pt idx="0">
                  <c:v>국어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내신추이!$R$18:$T$18</c:f>
              <c:strCache>
                <c:ptCount val="3"/>
                <c:pt idx="0">
                  <c:v>1학년</c:v>
                </c:pt>
                <c:pt idx="1">
                  <c:v>2학년</c:v>
                </c:pt>
                <c:pt idx="2">
                  <c:v>3학년</c:v>
                </c:pt>
              </c:strCache>
            </c:strRef>
          </c:cat>
          <c:val>
            <c:numRef>
              <c:f>내신추이!$R$19:$T$19</c:f>
              <c:numCache>
                <c:formatCode>0.00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64-4070-9D0C-FDBC566B7B6C}"/>
            </c:ext>
          </c:extLst>
        </c:ser>
        <c:ser>
          <c:idx val="1"/>
          <c:order val="1"/>
          <c:tx>
            <c:strRef>
              <c:f>내신추이!$Q$20</c:f>
              <c:strCache>
                <c:ptCount val="1"/>
                <c:pt idx="0">
                  <c:v>수학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내신추이!$R$18:$T$18</c:f>
              <c:strCache>
                <c:ptCount val="3"/>
                <c:pt idx="0">
                  <c:v>1학년</c:v>
                </c:pt>
                <c:pt idx="1">
                  <c:v>2학년</c:v>
                </c:pt>
                <c:pt idx="2">
                  <c:v>3학년</c:v>
                </c:pt>
              </c:strCache>
            </c:strRef>
          </c:cat>
          <c:val>
            <c:numRef>
              <c:f>내신추이!$R$20:$T$20</c:f>
              <c:numCache>
                <c:formatCode>0.00</c:formatCode>
                <c:ptCount val="3"/>
                <c:pt idx="0">
                  <c:v>1</c:v>
                </c:pt>
                <c:pt idx="1">
                  <c:v>1.4545454545454546</c:v>
                </c:pt>
                <c:pt idx="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64-4070-9D0C-FDBC566B7B6C}"/>
            </c:ext>
          </c:extLst>
        </c:ser>
        <c:ser>
          <c:idx val="2"/>
          <c:order val="2"/>
          <c:tx>
            <c:strRef>
              <c:f>내신추이!$Q$21</c:f>
              <c:strCache>
                <c:ptCount val="1"/>
                <c:pt idx="0">
                  <c:v>영어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내신추이!$R$18:$T$18</c:f>
              <c:strCache>
                <c:ptCount val="3"/>
                <c:pt idx="0">
                  <c:v>1학년</c:v>
                </c:pt>
                <c:pt idx="1">
                  <c:v>2학년</c:v>
                </c:pt>
                <c:pt idx="2">
                  <c:v>3학년</c:v>
                </c:pt>
              </c:strCache>
            </c:strRef>
          </c:cat>
          <c:val>
            <c:numRef>
              <c:f>내신추이!$R$21:$T$21</c:f>
              <c:numCache>
                <c:formatCode>0.00</c:formatCode>
                <c:ptCount val="3"/>
                <c:pt idx="0">
                  <c:v>1</c:v>
                </c:pt>
                <c:pt idx="1">
                  <c:v>1.7142857142857142</c:v>
                </c:pt>
                <c:pt idx="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64-4070-9D0C-FDBC566B7B6C}"/>
            </c:ext>
          </c:extLst>
        </c:ser>
        <c:ser>
          <c:idx val="3"/>
          <c:order val="3"/>
          <c:tx>
            <c:strRef>
              <c:f>내신추이!$Q$22</c:f>
              <c:strCache>
                <c:ptCount val="1"/>
                <c:pt idx="0">
                  <c:v>과학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내신추이!$R$18:$T$18</c:f>
              <c:strCache>
                <c:ptCount val="3"/>
                <c:pt idx="0">
                  <c:v>1학년</c:v>
                </c:pt>
                <c:pt idx="1">
                  <c:v>2학년</c:v>
                </c:pt>
                <c:pt idx="2">
                  <c:v>3학년</c:v>
                </c:pt>
              </c:strCache>
            </c:strRef>
          </c:cat>
          <c:val>
            <c:numRef>
              <c:f>내신추이!$R$22:$T$22</c:f>
              <c:numCache>
                <c:formatCode>0.00</c:formatCode>
                <c:ptCount val="3"/>
                <c:pt idx="0">
                  <c:v>1.5714285714285714</c:v>
                </c:pt>
                <c:pt idx="1">
                  <c:v>1.5</c:v>
                </c:pt>
                <c:pt idx="2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64-4070-9D0C-FDBC566B7B6C}"/>
            </c:ext>
          </c:extLst>
        </c:ser>
        <c:ser>
          <c:idx val="4"/>
          <c:order val="4"/>
          <c:tx>
            <c:strRef>
              <c:f>내신추이!$Q$23</c:f>
              <c:strCache>
                <c:ptCount val="1"/>
                <c:pt idx="0">
                  <c:v>사회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내신추이!$R$18:$T$18</c:f>
              <c:strCache>
                <c:ptCount val="3"/>
                <c:pt idx="0">
                  <c:v>1학년</c:v>
                </c:pt>
                <c:pt idx="1">
                  <c:v>2학년</c:v>
                </c:pt>
                <c:pt idx="2">
                  <c:v>3학년</c:v>
                </c:pt>
              </c:strCache>
            </c:strRef>
          </c:cat>
          <c:val>
            <c:numRef>
              <c:f>내신추이!$R$23:$T$23</c:f>
              <c:numCache>
                <c:formatCode>0.00</c:formatCode>
                <c:ptCount val="3"/>
                <c:pt idx="0">
                  <c:v>2.1818181818181817</c:v>
                </c:pt>
                <c:pt idx="1">
                  <c:v>#N/A</c:v>
                </c:pt>
                <c:pt idx="2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364-4070-9D0C-FDBC566B7B6C}"/>
            </c:ext>
          </c:extLst>
        </c:ser>
        <c:ser>
          <c:idx val="5"/>
          <c:order val="5"/>
          <c:tx>
            <c:strRef>
              <c:f>내신추이!$Q$24</c:f>
              <c:strCache>
                <c:ptCount val="1"/>
                <c:pt idx="0">
                  <c:v>기타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내신추이!$R$18:$T$18</c:f>
              <c:strCache>
                <c:ptCount val="3"/>
                <c:pt idx="0">
                  <c:v>1학년</c:v>
                </c:pt>
                <c:pt idx="1">
                  <c:v>2학년</c:v>
                </c:pt>
                <c:pt idx="2">
                  <c:v>3학년</c:v>
                </c:pt>
              </c:strCache>
            </c:strRef>
          </c:cat>
          <c:val>
            <c:numRef>
              <c:f>내신추이!$R$24:$T$24</c:f>
              <c:numCache>
                <c:formatCode>0.00</c:formatCode>
                <c:ptCount val="3"/>
                <c:pt idx="0">
                  <c:v>1.5</c:v>
                </c:pt>
                <c:pt idx="1">
                  <c:v>3.1428571428571428</c:v>
                </c:pt>
                <c:pt idx="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64-4070-9D0C-FDBC566B7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336064"/>
        <c:axId val="73950720"/>
      </c:lineChart>
      <c:catAx>
        <c:axId val="6933606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3950720"/>
        <c:crosses val="autoZero"/>
        <c:auto val="1"/>
        <c:lblAlgn val="ctr"/>
        <c:lblOffset val="100"/>
        <c:noMultiLvlLbl val="0"/>
      </c:catAx>
      <c:valAx>
        <c:axId val="73950720"/>
        <c:scaling>
          <c:orientation val="maxMin"/>
          <c:max val="8"/>
          <c:min val="1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6933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0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  <a:ln>
      <a:noFill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ko-KR"/>
              <a:t>학년별 추이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내신추이!$Q$26</c:f>
              <c:strCache>
                <c:ptCount val="1"/>
                <c:pt idx="0">
                  <c:v>전교과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내신추이!$R$18:$T$18</c:f>
              <c:strCache>
                <c:ptCount val="3"/>
                <c:pt idx="0">
                  <c:v>1학년</c:v>
                </c:pt>
                <c:pt idx="1">
                  <c:v>2학년</c:v>
                </c:pt>
                <c:pt idx="2">
                  <c:v>3학년</c:v>
                </c:pt>
              </c:strCache>
            </c:strRef>
          </c:cat>
          <c:val>
            <c:numRef>
              <c:f>내신추이!$R$26:$T$26</c:f>
              <c:numCache>
                <c:formatCode>0.00</c:formatCode>
                <c:ptCount val="3"/>
                <c:pt idx="0">
                  <c:v>1.4130434782608696</c:v>
                </c:pt>
                <c:pt idx="1">
                  <c:v>1.8644067796610169</c:v>
                </c:pt>
                <c:pt idx="2">
                  <c:v>1.6666666666666667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8E-4970-BC51-DC96F4B3F2B3}"/>
            </c:ext>
          </c:extLst>
        </c:ser>
        <c:ser>
          <c:idx val="1"/>
          <c:order val="1"/>
          <c:tx>
            <c:strRef>
              <c:f>내신추이!$Q$27</c:f>
              <c:strCache>
                <c:ptCount val="1"/>
                <c:pt idx="0">
                  <c:v>국수영과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내신추이!$R$18:$T$18</c:f>
              <c:strCache>
                <c:ptCount val="3"/>
                <c:pt idx="0">
                  <c:v>1학년</c:v>
                </c:pt>
                <c:pt idx="1">
                  <c:v>2학년</c:v>
                </c:pt>
                <c:pt idx="2">
                  <c:v>3학년</c:v>
                </c:pt>
              </c:strCache>
            </c:strRef>
          </c:cat>
          <c:val>
            <c:numRef>
              <c:f>내신추이!$R$27:$T$27</c:f>
              <c:numCache>
                <c:formatCode>0.00</c:formatCode>
                <c:ptCount val="3"/>
                <c:pt idx="0">
                  <c:v>1.1290322580645162</c:v>
                </c:pt>
                <c:pt idx="1">
                  <c:v>1.4666666666666666</c:v>
                </c:pt>
                <c:pt idx="2">
                  <c:v>1.4090909090909092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8E-4970-BC51-DC96F4B3F2B3}"/>
            </c:ext>
          </c:extLst>
        </c:ser>
        <c:ser>
          <c:idx val="2"/>
          <c:order val="2"/>
          <c:tx>
            <c:strRef>
              <c:f>내신추이!$Q$28</c:f>
              <c:strCache>
                <c:ptCount val="1"/>
                <c:pt idx="0">
                  <c:v>국수영사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내신추이!$R$18:$T$18</c:f>
              <c:strCache>
                <c:ptCount val="3"/>
                <c:pt idx="0">
                  <c:v>1학년</c:v>
                </c:pt>
                <c:pt idx="1">
                  <c:v>2학년</c:v>
                </c:pt>
                <c:pt idx="2">
                  <c:v>3학년</c:v>
                </c:pt>
              </c:strCache>
            </c:strRef>
          </c:cat>
          <c:val>
            <c:numRef>
              <c:f>내신추이!$R$28:$T$28</c:f>
              <c:numCache>
                <c:formatCode>0.00</c:formatCode>
                <c:ptCount val="3"/>
                <c:pt idx="0">
                  <c:v>1.3714285714285714</c:v>
                </c:pt>
                <c:pt idx="1">
                  <c:v>1.4545454545454546</c:v>
                </c:pt>
                <c:pt idx="2">
                  <c:v>1.3333333333333333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8E-4970-BC51-DC96F4B3F2B3}"/>
            </c:ext>
          </c:extLst>
        </c:ser>
        <c:ser>
          <c:idx val="3"/>
          <c:order val="3"/>
          <c:tx>
            <c:strRef>
              <c:f>내신추이!$Q$29</c:f>
              <c:strCache>
                <c:ptCount val="1"/>
                <c:pt idx="0">
                  <c:v>국수영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내신추이!$R$18:$T$18</c:f>
              <c:strCache>
                <c:ptCount val="3"/>
                <c:pt idx="0">
                  <c:v>1학년</c:v>
                </c:pt>
                <c:pt idx="1">
                  <c:v>2학년</c:v>
                </c:pt>
                <c:pt idx="2">
                  <c:v>3학년</c:v>
                </c:pt>
              </c:strCache>
            </c:strRef>
          </c:cat>
          <c:val>
            <c:numRef>
              <c:f>내신추이!$R$29:$T$29</c:f>
              <c:numCache>
                <c:formatCode>0.00</c:formatCode>
                <c:ptCount val="3"/>
                <c:pt idx="0">
                  <c:v>1</c:v>
                </c:pt>
                <c:pt idx="1">
                  <c:v>1.4545454545454546</c:v>
                </c:pt>
                <c:pt idx="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8E-4970-BC51-DC96F4B3F2B3}"/>
            </c:ext>
          </c:extLst>
        </c:ser>
        <c:ser>
          <c:idx val="4"/>
          <c:order val="4"/>
          <c:tx>
            <c:strRef>
              <c:f>내신추이!$Q$30</c:f>
              <c:strCache>
                <c:ptCount val="1"/>
                <c:pt idx="0">
                  <c:v>국수영사과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내신추이!$R$18:$T$18</c:f>
              <c:strCache>
                <c:ptCount val="3"/>
                <c:pt idx="0">
                  <c:v>1학년</c:v>
                </c:pt>
                <c:pt idx="1">
                  <c:v>2학년</c:v>
                </c:pt>
                <c:pt idx="2">
                  <c:v>3학년</c:v>
                </c:pt>
              </c:strCache>
            </c:strRef>
          </c:cat>
          <c:val>
            <c:numRef>
              <c:f>내신추이!$R$30:$T$30</c:f>
              <c:numCache>
                <c:formatCode>0.00</c:formatCode>
                <c:ptCount val="3"/>
                <c:pt idx="0">
                  <c:v>1.4047619047619047</c:v>
                </c:pt>
                <c:pt idx="1">
                  <c:v>1.4666666666666666</c:v>
                </c:pt>
                <c:pt idx="2">
                  <c:v>1.625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8E-4970-BC51-DC96F4B3F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953216"/>
        <c:axId val="110955136"/>
      </c:lineChart>
      <c:catAx>
        <c:axId val="11095321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0955136"/>
        <c:crosses val="autoZero"/>
        <c:auto val="1"/>
        <c:lblAlgn val="ctr"/>
        <c:lblOffset val="100"/>
        <c:noMultiLvlLbl val="0"/>
      </c:catAx>
      <c:valAx>
        <c:axId val="110955136"/>
        <c:scaling>
          <c:orientation val="maxMin"/>
          <c:max val="8"/>
          <c:min val="1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10953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0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  <a:ln>
      <a:noFill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ko-KR"/>
              <a:t>과목별추이</a:t>
            </a:r>
            <a:r>
              <a:rPr lang="en-US"/>
              <a:t>-</a:t>
            </a:r>
            <a:r>
              <a:rPr lang="ko-KR"/>
              <a:t>학기별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내신추이!$Q$5</c:f>
              <c:strCache>
                <c:ptCount val="1"/>
                <c:pt idx="0">
                  <c:v>국어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내신추이!$R$4:$W$4</c:f>
              <c:strCache>
                <c:ptCount val="6"/>
                <c:pt idx="0">
                  <c:v>1-1</c:v>
                </c:pt>
                <c:pt idx="1">
                  <c:v>1-2</c:v>
                </c:pt>
                <c:pt idx="2">
                  <c:v>2-1</c:v>
                </c:pt>
                <c:pt idx="3">
                  <c:v>2-2</c:v>
                </c:pt>
                <c:pt idx="4">
                  <c:v>3-1</c:v>
                </c:pt>
                <c:pt idx="5">
                  <c:v>3-2</c:v>
                </c:pt>
              </c:strCache>
            </c:strRef>
          </c:cat>
          <c:val>
            <c:numRef>
              <c:f>내신추이!$R$5:$W$5</c:f>
              <c:numCache>
                <c:formatCode>0.00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D0-4A0C-819A-79DF95DFC659}"/>
            </c:ext>
          </c:extLst>
        </c:ser>
        <c:ser>
          <c:idx val="1"/>
          <c:order val="1"/>
          <c:tx>
            <c:strRef>
              <c:f>내신추이!$Q$6</c:f>
              <c:strCache>
                <c:ptCount val="1"/>
                <c:pt idx="0">
                  <c:v>수학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내신추이!$R$4:$W$4</c:f>
              <c:strCache>
                <c:ptCount val="6"/>
                <c:pt idx="0">
                  <c:v>1-1</c:v>
                </c:pt>
                <c:pt idx="1">
                  <c:v>1-2</c:v>
                </c:pt>
                <c:pt idx="2">
                  <c:v>2-1</c:v>
                </c:pt>
                <c:pt idx="3">
                  <c:v>2-2</c:v>
                </c:pt>
                <c:pt idx="4">
                  <c:v>3-1</c:v>
                </c:pt>
                <c:pt idx="5">
                  <c:v>3-2</c:v>
                </c:pt>
              </c:strCache>
            </c:strRef>
          </c:cat>
          <c:val>
            <c:numRef>
              <c:f>내신추이!$R$6:$W$6</c:f>
              <c:numCache>
                <c:formatCode>0.00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D0-4A0C-819A-79DF95DFC659}"/>
            </c:ext>
          </c:extLst>
        </c:ser>
        <c:ser>
          <c:idx val="2"/>
          <c:order val="2"/>
          <c:tx>
            <c:strRef>
              <c:f>내신추이!$Q$7</c:f>
              <c:strCache>
                <c:ptCount val="1"/>
                <c:pt idx="0">
                  <c:v>영어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내신추이!$R$4:$W$4</c:f>
              <c:strCache>
                <c:ptCount val="6"/>
                <c:pt idx="0">
                  <c:v>1-1</c:v>
                </c:pt>
                <c:pt idx="1">
                  <c:v>1-2</c:v>
                </c:pt>
                <c:pt idx="2">
                  <c:v>2-1</c:v>
                </c:pt>
                <c:pt idx="3">
                  <c:v>2-2</c:v>
                </c:pt>
                <c:pt idx="4">
                  <c:v>3-1</c:v>
                </c:pt>
                <c:pt idx="5">
                  <c:v>3-2</c:v>
                </c:pt>
              </c:strCache>
            </c:strRef>
          </c:cat>
          <c:val>
            <c:numRef>
              <c:f>내신추이!$R$7:$W$7</c:f>
              <c:numCache>
                <c:formatCode>0.00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1.6666666666666667</c:v>
                </c:pt>
                <c:pt idx="3">
                  <c:v>1.75</c:v>
                </c:pt>
                <c:pt idx="4">
                  <c:v>1</c:v>
                </c:pt>
                <c:pt idx="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D0-4A0C-819A-79DF95DFC659}"/>
            </c:ext>
          </c:extLst>
        </c:ser>
        <c:ser>
          <c:idx val="3"/>
          <c:order val="3"/>
          <c:tx>
            <c:strRef>
              <c:f>내신추이!$Q$8</c:f>
              <c:strCache>
                <c:ptCount val="1"/>
                <c:pt idx="0">
                  <c:v>과학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내신추이!$R$4:$W$4</c:f>
              <c:strCache>
                <c:ptCount val="6"/>
                <c:pt idx="0">
                  <c:v>1-1</c:v>
                </c:pt>
                <c:pt idx="1">
                  <c:v>1-2</c:v>
                </c:pt>
                <c:pt idx="2">
                  <c:v>2-1</c:v>
                </c:pt>
                <c:pt idx="3">
                  <c:v>2-2</c:v>
                </c:pt>
                <c:pt idx="4">
                  <c:v>3-1</c:v>
                </c:pt>
                <c:pt idx="5">
                  <c:v>3-2</c:v>
                </c:pt>
              </c:strCache>
            </c:strRef>
          </c:cat>
          <c:val>
            <c:numRef>
              <c:f>내신추이!$R$8:$W$8</c:f>
              <c:numCache>
                <c:formatCode>0.00</c:formatCode>
                <c:ptCount val="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2.5</c:v>
                </c:pt>
                <c:pt idx="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D0-4A0C-819A-79DF95DFC659}"/>
            </c:ext>
          </c:extLst>
        </c:ser>
        <c:ser>
          <c:idx val="4"/>
          <c:order val="4"/>
          <c:tx>
            <c:strRef>
              <c:f>내신추이!$Q$9</c:f>
              <c:strCache>
                <c:ptCount val="1"/>
                <c:pt idx="0">
                  <c:v>사회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내신추이!$R$4:$W$4</c:f>
              <c:strCache>
                <c:ptCount val="6"/>
                <c:pt idx="0">
                  <c:v>1-1</c:v>
                </c:pt>
                <c:pt idx="1">
                  <c:v>1-2</c:v>
                </c:pt>
                <c:pt idx="2">
                  <c:v>2-1</c:v>
                </c:pt>
                <c:pt idx="3">
                  <c:v>2-2</c:v>
                </c:pt>
                <c:pt idx="4">
                  <c:v>3-1</c:v>
                </c:pt>
                <c:pt idx="5">
                  <c:v>3-2</c:v>
                </c:pt>
              </c:strCache>
            </c:strRef>
          </c:cat>
          <c:val>
            <c:numRef>
              <c:f>내신추이!$R$9:$W$9</c:f>
              <c:numCache>
                <c:formatCode>0.00</c:formatCode>
                <c:ptCount val="6"/>
                <c:pt idx="0">
                  <c:v>1.8</c:v>
                </c:pt>
                <c:pt idx="1">
                  <c:v>2.5</c:v>
                </c:pt>
                <c:pt idx="2">
                  <c:v>#N/A</c:v>
                </c:pt>
                <c:pt idx="3">
                  <c:v>#N/A</c:v>
                </c:pt>
                <c:pt idx="4">
                  <c:v>4</c:v>
                </c:pt>
                <c:pt idx="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3D0-4A0C-819A-79DF95DFC659}"/>
            </c:ext>
          </c:extLst>
        </c:ser>
        <c:ser>
          <c:idx val="5"/>
          <c:order val="5"/>
          <c:tx>
            <c:strRef>
              <c:f>내신추이!$Q$10</c:f>
              <c:strCache>
                <c:ptCount val="1"/>
                <c:pt idx="0">
                  <c:v>기타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내신추이!$R$4:$W$4</c:f>
              <c:strCache>
                <c:ptCount val="6"/>
                <c:pt idx="0">
                  <c:v>1-1</c:v>
                </c:pt>
                <c:pt idx="1">
                  <c:v>1-2</c:v>
                </c:pt>
                <c:pt idx="2">
                  <c:v>2-1</c:v>
                </c:pt>
                <c:pt idx="3">
                  <c:v>2-2</c:v>
                </c:pt>
                <c:pt idx="4">
                  <c:v>3-1</c:v>
                </c:pt>
                <c:pt idx="5">
                  <c:v>3-2</c:v>
                </c:pt>
              </c:strCache>
            </c:strRef>
          </c:cat>
          <c:val>
            <c:numRef>
              <c:f>내신추이!$R$10:$W$10</c:f>
              <c:numCache>
                <c:formatCode>0.00</c:formatCode>
                <c:ptCount val="6"/>
                <c:pt idx="0">
                  <c:v>2</c:v>
                </c:pt>
                <c:pt idx="1">
                  <c:v>1</c:v>
                </c:pt>
                <c:pt idx="2">
                  <c:v>2.8571428571428572</c:v>
                </c:pt>
                <c:pt idx="3">
                  <c:v>3.4285714285714284</c:v>
                </c:pt>
                <c:pt idx="4">
                  <c:v>2</c:v>
                </c:pt>
                <c:pt idx="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3D0-4A0C-819A-79DF95DFC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936448"/>
        <c:axId val="46937984"/>
      </c:lineChart>
      <c:catAx>
        <c:axId val="4693644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6937984"/>
        <c:crosses val="autoZero"/>
        <c:auto val="1"/>
        <c:lblAlgn val="ctr"/>
        <c:lblOffset val="100"/>
        <c:noMultiLvlLbl val="0"/>
      </c:catAx>
      <c:valAx>
        <c:axId val="46937984"/>
        <c:scaling>
          <c:orientation val="maxMin"/>
          <c:max val="8"/>
          <c:min val="1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6936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0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  <a:ln>
      <a:noFill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ko-KR"/>
              <a:t>학기별 추이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내신추이!$Q$12</c:f>
              <c:strCache>
                <c:ptCount val="1"/>
                <c:pt idx="0">
                  <c:v>전교과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내신추이!$R$4:$W$4</c:f>
              <c:strCache>
                <c:ptCount val="6"/>
                <c:pt idx="0">
                  <c:v>1-1</c:v>
                </c:pt>
                <c:pt idx="1">
                  <c:v>1-2</c:v>
                </c:pt>
                <c:pt idx="2">
                  <c:v>2-1</c:v>
                </c:pt>
                <c:pt idx="3">
                  <c:v>2-2</c:v>
                </c:pt>
                <c:pt idx="4">
                  <c:v>3-1</c:v>
                </c:pt>
                <c:pt idx="5">
                  <c:v>3-2</c:v>
                </c:pt>
              </c:strCache>
            </c:strRef>
          </c:cat>
          <c:val>
            <c:numRef>
              <c:f>내신추이!$R$12:$W$12</c:f>
              <c:numCache>
                <c:formatCode>0.00</c:formatCode>
                <c:ptCount val="6"/>
                <c:pt idx="0">
                  <c:v>1.4761904761904763</c:v>
                </c:pt>
                <c:pt idx="1">
                  <c:v>1.36</c:v>
                </c:pt>
                <c:pt idx="2">
                  <c:v>1.5862068965517242</c:v>
                </c:pt>
                <c:pt idx="3">
                  <c:v>2.1333333333333333</c:v>
                </c:pt>
                <c:pt idx="4">
                  <c:v>1.6666666666666667</c:v>
                </c:pt>
                <c:pt idx="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04-492A-AB79-BDE1BAD1C369}"/>
            </c:ext>
          </c:extLst>
        </c:ser>
        <c:ser>
          <c:idx val="1"/>
          <c:order val="1"/>
          <c:tx>
            <c:strRef>
              <c:f>내신추이!$Q$13</c:f>
              <c:strCache>
                <c:ptCount val="1"/>
                <c:pt idx="0">
                  <c:v>국수영과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내신추이!$R$4:$W$4</c:f>
              <c:strCache>
                <c:ptCount val="6"/>
                <c:pt idx="0">
                  <c:v>1-1</c:v>
                </c:pt>
                <c:pt idx="1">
                  <c:v>1-2</c:v>
                </c:pt>
                <c:pt idx="2">
                  <c:v>2-1</c:v>
                </c:pt>
                <c:pt idx="3">
                  <c:v>2-2</c:v>
                </c:pt>
                <c:pt idx="4">
                  <c:v>3-1</c:v>
                </c:pt>
                <c:pt idx="5">
                  <c:v>3-2</c:v>
                </c:pt>
              </c:strCache>
            </c:strRef>
          </c:cat>
          <c:val>
            <c:numRef>
              <c:f>내신추이!$R$13:$W$13</c:f>
              <c:numCache>
                <c:formatCode>0.00</c:formatCode>
                <c:ptCount val="6"/>
                <c:pt idx="0">
                  <c:v>1.2857142857142858</c:v>
                </c:pt>
                <c:pt idx="1">
                  <c:v>1</c:v>
                </c:pt>
                <c:pt idx="2">
                  <c:v>1.1818181818181819</c:v>
                </c:pt>
                <c:pt idx="3">
                  <c:v>1.7391304347826086</c:v>
                </c:pt>
                <c:pt idx="4">
                  <c:v>1.4090909090909092</c:v>
                </c:pt>
                <c:pt idx="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04-492A-AB79-BDE1BAD1C369}"/>
            </c:ext>
          </c:extLst>
        </c:ser>
        <c:ser>
          <c:idx val="2"/>
          <c:order val="2"/>
          <c:tx>
            <c:strRef>
              <c:f>내신추이!$Q$14</c:f>
              <c:strCache>
                <c:ptCount val="1"/>
                <c:pt idx="0">
                  <c:v>국수영사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내신추이!$R$4:$W$4</c:f>
              <c:strCache>
                <c:ptCount val="6"/>
                <c:pt idx="0">
                  <c:v>1-1</c:v>
                </c:pt>
                <c:pt idx="1">
                  <c:v>1-2</c:v>
                </c:pt>
                <c:pt idx="2">
                  <c:v>2-1</c:v>
                </c:pt>
                <c:pt idx="3">
                  <c:v>2-2</c:v>
                </c:pt>
                <c:pt idx="4">
                  <c:v>3-1</c:v>
                </c:pt>
                <c:pt idx="5">
                  <c:v>3-2</c:v>
                </c:pt>
              </c:strCache>
            </c:strRef>
          </c:cat>
          <c:val>
            <c:numRef>
              <c:f>내신추이!$R$14:$W$14</c:f>
              <c:numCache>
                <c:formatCode>0.00</c:formatCode>
                <c:ptCount val="6"/>
                <c:pt idx="0">
                  <c:v>1.2666666666666666</c:v>
                </c:pt>
                <c:pt idx="1">
                  <c:v>1.45</c:v>
                </c:pt>
                <c:pt idx="2">
                  <c:v>1.25</c:v>
                </c:pt>
                <c:pt idx="3">
                  <c:v>1.6470588235294117</c:v>
                </c:pt>
                <c:pt idx="4">
                  <c:v>1.3333333333333333</c:v>
                </c:pt>
                <c:pt idx="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04-492A-AB79-BDE1BAD1C369}"/>
            </c:ext>
          </c:extLst>
        </c:ser>
        <c:ser>
          <c:idx val="3"/>
          <c:order val="3"/>
          <c:tx>
            <c:strRef>
              <c:f>내신추이!$Q$15</c:f>
              <c:strCache>
                <c:ptCount val="1"/>
                <c:pt idx="0">
                  <c:v>국수영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내신추이!$R$4:$W$4</c:f>
              <c:strCache>
                <c:ptCount val="6"/>
                <c:pt idx="0">
                  <c:v>1-1</c:v>
                </c:pt>
                <c:pt idx="1">
                  <c:v>1-2</c:v>
                </c:pt>
                <c:pt idx="2">
                  <c:v>2-1</c:v>
                </c:pt>
                <c:pt idx="3">
                  <c:v>2-2</c:v>
                </c:pt>
                <c:pt idx="4">
                  <c:v>3-1</c:v>
                </c:pt>
                <c:pt idx="5">
                  <c:v>3-2</c:v>
                </c:pt>
              </c:strCache>
            </c:strRef>
          </c:cat>
          <c:val>
            <c:numRef>
              <c:f>내신추이!$R$15:$W$15</c:f>
              <c:numCache>
                <c:formatCode>0.00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1.25</c:v>
                </c:pt>
                <c:pt idx="3">
                  <c:v>1.6470588235294117</c:v>
                </c:pt>
                <c:pt idx="4">
                  <c:v>1</c:v>
                </c:pt>
                <c:pt idx="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04-492A-AB79-BDE1BAD1C369}"/>
            </c:ext>
          </c:extLst>
        </c:ser>
        <c:ser>
          <c:idx val="4"/>
          <c:order val="4"/>
          <c:tx>
            <c:strRef>
              <c:f>내신추이!$Q$16</c:f>
              <c:strCache>
                <c:ptCount val="1"/>
                <c:pt idx="0">
                  <c:v>국수영사과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내신추이!$R$4:$W$4</c:f>
              <c:strCache>
                <c:ptCount val="6"/>
                <c:pt idx="0">
                  <c:v>1-1</c:v>
                </c:pt>
                <c:pt idx="1">
                  <c:v>1-2</c:v>
                </c:pt>
                <c:pt idx="2">
                  <c:v>2-1</c:v>
                </c:pt>
                <c:pt idx="3">
                  <c:v>2-2</c:v>
                </c:pt>
                <c:pt idx="4">
                  <c:v>3-1</c:v>
                </c:pt>
                <c:pt idx="5">
                  <c:v>3-2</c:v>
                </c:pt>
              </c:strCache>
            </c:strRef>
          </c:cat>
          <c:val>
            <c:numRef>
              <c:f>내신추이!$R$16:$W$16</c:f>
              <c:numCache>
                <c:formatCode>0.00</c:formatCode>
                <c:ptCount val="6"/>
                <c:pt idx="0">
                  <c:v>1.4210526315789473</c:v>
                </c:pt>
                <c:pt idx="1">
                  <c:v>1.3913043478260869</c:v>
                </c:pt>
                <c:pt idx="2">
                  <c:v>1.1818181818181819</c:v>
                </c:pt>
                <c:pt idx="3">
                  <c:v>1.7391304347826086</c:v>
                </c:pt>
                <c:pt idx="4">
                  <c:v>1.625</c:v>
                </c:pt>
                <c:pt idx="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04-492A-AB79-BDE1BAD1C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980096"/>
        <c:axId val="46985984"/>
      </c:lineChart>
      <c:catAx>
        <c:axId val="46980096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6985984"/>
        <c:crosses val="autoZero"/>
        <c:auto val="1"/>
        <c:lblAlgn val="ctr"/>
        <c:lblOffset val="100"/>
        <c:noMultiLvlLbl val="0"/>
      </c:catAx>
      <c:valAx>
        <c:axId val="46985984"/>
        <c:scaling>
          <c:orientation val="maxMin"/>
          <c:max val="8"/>
          <c:min val="1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6980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0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  <a:ln>
      <a:noFill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357187</xdr:colOff>
      <xdr:row>20</xdr:row>
      <xdr:rowOff>20109</xdr:rowOff>
    </xdr:from>
    <xdr:to>
      <xdr:col>49</xdr:col>
      <xdr:colOff>581770</xdr:colOff>
      <xdr:row>37</xdr:row>
      <xdr:rowOff>201859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71437</xdr:colOff>
      <xdr:row>20</xdr:row>
      <xdr:rowOff>20109</xdr:rowOff>
    </xdr:from>
    <xdr:to>
      <xdr:col>42</xdr:col>
      <xdr:colOff>296021</xdr:colOff>
      <xdr:row>37</xdr:row>
      <xdr:rowOff>201859</xdr:rowOff>
    </xdr:to>
    <xdr:graphicFrame macro="">
      <xdr:nvGraphicFramePr>
        <xdr:cNvPr id="3" name="차트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357187</xdr:colOff>
      <xdr:row>2</xdr:row>
      <xdr:rowOff>132554</xdr:rowOff>
    </xdr:from>
    <xdr:to>
      <xdr:col>49</xdr:col>
      <xdr:colOff>581770</xdr:colOff>
      <xdr:row>19</xdr:row>
      <xdr:rowOff>81470</xdr:rowOff>
    </xdr:to>
    <xdr:graphicFrame macro="">
      <xdr:nvGraphicFramePr>
        <xdr:cNvPr id="4" name="차트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71438</xdr:colOff>
      <xdr:row>2</xdr:row>
      <xdr:rowOff>132554</xdr:rowOff>
    </xdr:from>
    <xdr:to>
      <xdr:col>42</xdr:col>
      <xdr:colOff>310838</xdr:colOff>
      <xdr:row>19</xdr:row>
      <xdr:rowOff>128037</xdr:rowOff>
    </xdr:to>
    <xdr:graphicFrame macro="">
      <xdr:nvGraphicFramePr>
        <xdr:cNvPr id="5" name="차트 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2"/>
  <sheetViews>
    <sheetView showGridLines="0" tabSelected="1" zoomScale="90" zoomScaleNormal="90" workbookViewId="0">
      <selection activeCell="C5" sqref="C5"/>
    </sheetView>
  </sheetViews>
  <sheetFormatPr defaultRowHeight="16.5"/>
  <cols>
    <col min="1" max="1" width="5.875" style="1" customWidth="1"/>
    <col min="2" max="2" width="9" style="1"/>
    <col min="3" max="4" width="5.75" style="1" customWidth="1"/>
    <col min="5" max="5" width="3.5" style="3" hidden="1" customWidth="1"/>
    <col min="6" max="7" width="5.75" style="1" customWidth="1"/>
    <col min="8" max="8" width="3.375" style="3" hidden="1" customWidth="1"/>
    <col min="9" max="9" width="2.625" customWidth="1"/>
    <col min="10" max="10" width="10.125" bestFit="1" customWidth="1"/>
    <col min="11" max="16" width="7" customWidth="1"/>
    <col min="17" max="17" width="10.375" style="2" hidden="1" customWidth="1"/>
    <col min="18" max="20" width="8" style="2" hidden="1" customWidth="1"/>
    <col min="21" max="21" width="8" style="32" hidden="1" customWidth="1"/>
    <col min="22" max="23" width="8" hidden="1" customWidth="1"/>
    <col min="24" max="26" width="5.625" style="10" hidden="1" customWidth="1"/>
    <col min="27" max="29" width="7.375" style="10" hidden="1" customWidth="1"/>
    <col min="30" max="35" width="9" hidden="1" customWidth="1"/>
  </cols>
  <sheetData>
    <row r="1" spans="1:35">
      <c r="A1" s="25" t="s">
        <v>69</v>
      </c>
      <c r="M1" s="33"/>
      <c r="N1" s="33"/>
      <c r="O1" s="33"/>
      <c r="P1" s="33"/>
    </row>
    <row r="2" spans="1:35">
      <c r="A2" s="25" t="s">
        <v>71</v>
      </c>
      <c r="M2" s="33"/>
      <c r="N2" s="33"/>
      <c r="O2" s="33"/>
      <c r="P2" s="33"/>
    </row>
    <row r="3" spans="1:35" ht="20.25">
      <c r="A3" s="55" t="s">
        <v>0</v>
      </c>
      <c r="B3" s="56"/>
      <c r="C3" s="56"/>
      <c r="D3" s="56"/>
      <c r="E3" s="56"/>
      <c r="F3" s="56"/>
      <c r="G3" s="56"/>
      <c r="H3" s="57"/>
    </row>
    <row r="4" spans="1:35" ht="33">
      <c r="A4" s="22" t="s">
        <v>1</v>
      </c>
      <c r="B4" s="23" t="s">
        <v>70</v>
      </c>
      <c r="C4" s="48" t="s">
        <v>2</v>
      </c>
      <c r="D4" s="24" t="s">
        <v>3</v>
      </c>
      <c r="E4" s="53"/>
      <c r="F4" s="46" t="s">
        <v>4</v>
      </c>
      <c r="G4" s="47" t="s">
        <v>5</v>
      </c>
      <c r="H4" s="4"/>
      <c r="J4" s="18" t="s">
        <v>72</v>
      </c>
      <c r="K4" s="20" t="s">
        <v>52</v>
      </c>
      <c r="L4" s="21" t="s">
        <v>53</v>
      </c>
      <c r="M4" s="21" t="s">
        <v>55</v>
      </c>
      <c r="N4" s="21" t="s">
        <v>57</v>
      </c>
      <c r="O4" s="21" t="s">
        <v>59</v>
      </c>
      <c r="P4" s="21" t="s">
        <v>61</v>
      </c>
      <c r="Q4" s="26"/>
      <c r="R4" s="27" t="s">
        <v>63</v>
      </c>
      <c r="S4" s="28" t="s">
        <v>54</v>
      </c>
      <c r="T4" s="28" t="s">
        <v>56</v>
      </c>
      <c r="U4" s="28" t="s">
        <v>58</v>
      </c>
      <c r="V4" s="28" t="s">
        <v>60</v>
      </c>
      <c r="W4" s="28" t="s">
        <v>62</v>
      </c>
      <c r="X4" s="17" t="s">
        <v>34</v>
      </c>
      <c r="Y4" s="17" t="s">
        <v>35</v>
      </c>
      <c r="Z4" s="17" t="s">
        <v>36</v>
      </c>
      <c r="AA4" s="17" t="s">
        <v>37</v>
      </c>
      <c r="AB4" s="17" t="s">
        <v>38</v>
      </c>
      <c r="AC4" s="17" t="s">
        <v>39</v>
      </c>
      <c r="AD4" s="11" t="s">
        <v>40</v>
      </c>
      <c r="AE4" s="11" t="s">
        <v>41</v>
      </c>
      <c r="AF4" s="11" t="s">
        <v>42</v>
      </c>
      <c r="AG4" s="11" t="s">
        <v>43</v>
      </c>
      <c r="AH4" s="11" t="s">
        <v>44</v>
      </c>
      <c r="AI4" s="11" t="s">
        <v>45</v>
      </c>
    </row>
    <row r="5" spans="1:35" ht="17.25">
      <c r="A5" s="50">
        <v>1</v>
      </c>
      <c r="B5" s="51" t="s">
        <v>20</v>
      </c>
      <c r="C5" s="52">
        <v>1</v>
      </c>
      <c r="D5" s="50">
        <v>1</v>
      </c>
      <c r="E5" s="54">
        <f t="shared" ref="E5:E68" si="0">C5*D5</f>
        <v>1</v>
      </c>
      <c r="F5" s="52">
        <v>3</v>
      </c>
      <c r="G5" s="50">
        <v>2</v>
      </c>
      <c r="H5" s="5">
        <f t="shared" ref="H5:H68" si="1">F5*G5</f>
        <v>6</v>
      </c>
      <c r="J5" s="18" t="str">
        <f t="shared" ref="J5:J10" si="2">Q5</f>
        <v>국어</v>
      </c>
      <c r="K5" s="19">
        <f t="shared" ref="K5:P10" si="3">IFERROR(R5,"")</f>
        <v>1</v>
      </c>
      <c r="L5" s="19">
        <f t="shared" si="3"/>
        <v>1</v>
      </c>
      <c r="M5" s="19">
        <f t="shared" si="3"/>
        <v>1</v>
      </c>
      <c r="N5" s="19">
        <f t="shared" si="3"/>
        <v>1</v>
      </c>
      <c r="O5" s="19">
        <f t="shared" si="3"/>
        <v>1</v>
      </c>
      <c r="P5" s="19" t="str">
        <f t="shared" si="3"/>
        <v/>
      </c>
      <c r="Q5" s="26" t="s">
        <v>12</v>
      </c>
      <c r="R5" s="29">
        <f t="shared" ref="R5:W10" si="4">IFERROR(X5/AD5,#N/A)</f>
        <v>1</v>
      </c>
      <c r="S5" s="29">
        <f t="shared" si="4"/>
        <v>1</v>
      </c>
      <c r="T5" s="29">
        <f t="shared" si="4"/>
        <v>1</v>
      </c>
      <c r="U5" s="29">
        <f t="shared" si="4"/>
        <v>1</v>
      </c>
      <c r="V5" s="29">
        <f t="shared" si="4"/>
        <v>1</v>
      </c>
      <c r="W5" s="29" t="e">
        <f t="shared" si="4"/>
        <v>#N/A</v>
      </c>
      <c r="X5" s="12">
        <f t="shared" ref="X5:X10" si="5">SUMIFS($E$5:$E$72,$A$5:$A$72,1,$B$5:$B$72,$Q5)</f>
        <v>2</v>
      </c>
      <c r="Y5" s="12">
        <f t="shared" ref="Y5:Y10" si="6">SUMIFS($H$5:$H$72,$A$5:$A$72,1,$B$5:$B$72,$Q5)</f>
        <v>4</v>
      </c>
      <c r="Z5" s="12">
        <f t="shared" ref="Z5:Z10" si="7">SUMIFS($E$5:$E$72,$A$5:$A$72,2,$B$5:$B$72,$Q5)</f>
        <v>4</v>
      </c>
      <c r="AA5" s="12">
        <f t="shared" ref="AA5:AA10" si="8">SUMIFS($H$5:$H$72,$A$5:$A$72,2,$B$5:$B$72,$Q5)</f>
        <v>4</v>
      </c>
      <c r="AB5" s="12">
        <f t="shared" ref="AB5:AB10" si="9">SUMIFS($E$5:$E$72,$A$5:$A$72,3,$B$5:$B$72,$Q5)</f>
        <v>4</v>
      </c>
      <c r="AC5" s="12">
        <f t="shared" ref="AC5:AC10" si="10">SUMIFS($H$5:$H$72,$A$5:$A$72,3,$B$5:$B$72,$Q5)</f>
        <v>0</v>
      </c>
      <c r="AD5" s="12">
        <f t="shared" ref="AD5:AD10" si="11">SUMIFS($C$5:$C$72,$A$5:$A$72,1,$B$5:$B$72,$Q5)</f>
        <v>2</v>
      </c>
      <c r="AE5" s="12">
        <f t="shared" ref="AE5:AE10" si="12">SUMIFS($F$5:$F$72,$A$5:$A$72,1,$B$5:$B$72,$Q5)</f>
        <v>4</v>
      </c>
      <c r="AF5" s="12">
        <f t="shared" ref="AF5:AF10" si="13">SUMIFS($C$5:$C$72,$A$5:$A$72,2,$B$5:$B$72,$Q5)</f>
        <v>4</v>
      </c>
      <c r="AG5" s="12">
        <f t="shared" ref="AG5:AG10" si="14">SUMIFS($F$5:$F$72,$A$5:$A$72,2,$B$5:$B$72,$Q5)</f>
        <v>4</v>
      </c>
      <c r="AH5" s="12">
        <f t="shared" ref="AH5:AH10" si="15">SUMIFS($C$5:$C$72,$A$5:$A$72,3,$B$5:$B$72,$Q5)</f>
        <v>4</v>
      </c>
      <c r="AI5" s="12">
        <f t="shared" ref="AI5:AI10" si="16">SUMIFS($F$5:$F$72,$A$5:$A$72,3,$B$5:$B$72,$Q5)</f>
        <v>0</v>
      </c>
    </row>
    <row r="6" spans="1:35" ht="17.25">
      <c r="A6" s="50">
        <v>1</v>
      </c>
      <c r="B6" s="51" t="s">
        <v>12</v>
      </c>
      <c r="C6" s="52">
        <v>2</v>
      </c>
      <c r="D6" s="50">
        <v>1</v>
      </c>
      <c r="E6" s="54">
        <f t="shared" si="0"/>
        <v>2</v>
      </c>
      <c r="F6" s="52">
        <v>4</v>
      </c>
      <c r="G6" s="50">
        <v>1</v>
      </c>
      <c r="H6" s="5">
        <f t="shared" si="1"/>
        <v>4</v>
      </c>
      <c r="J6" s="18" t="str">
        <f t="shared" si="2"/>
        <v>수학</v>
      </c>
      <c r="K6" s="19">
        <f t="shared" si="3"/>
        <v>1</v>
      </c>
      <c r="L6" s="19">
        <f t="shared" si="3"/>
        <v>1</v>
      </c>
      <c r="M6" s="19">
        <f t="shared" si="3"/>
        <v>1</v>
      </c>
      <c r="N6" s="19">
        <f t="shared" si="3"/>
        <v>2</v>
      </c>
      <c r="O6" s="19">
        <f t="shared" si="3"/>
        <v>1</v>
      </c>
      <c r="P6" s="19" t="str">
        <f t="shared" si="3"/>
        <v/>
      </c>
      <c r="Q6" s="26" t="s">
        <v>14</v>
      </c>
      <c r="R6" s="29">
        <f t="shared" si="4"/>
        <v>1</v>
      </c>
      <c r="S6" s="29">
        <f t="shared" si="4"/>
        <v>1</v>
      </c>
      <c r="T6" s="29">
        <f t="shared" si="4"/>
        <v>1</v>
      </c>
      <c r="U6" s="29">
        <f t="shared" si="4"/>
        <v>2</v>
      </c>
      <c r="V6" s="29">
        <f t="shared" si="4"/>
        <v>1</v>
      </c>
      <c r="W6" s="29" t="e">
        <f t="shared" si="4"/>
        <v>#N/A</v>
      </c>
      <c r="X6" s="12">
        <f t="shared" si="5"/>
        <v>4</v>
      </c>
      <c r="Y6" s="12">
        <f t="shared" si="6"/>
        <v>6</v>
      </c>
      <c r="Z6" s="12">
        <f t="shared" si="7"/>
        <v>6</v>
      </c>
      <c r="AA6" s="12">
        <f t="shared" si="8"/>
        <v>10</v>
      </c>
      <c r="AB6" s="12">
        <f t="shared" si="9"/>
        <v>8</v>
      </c>
      <c r="AC6" s="12">
        <f t="shared" si="10"/>
        <v>0</v>
      </c>
      <c r="AD6" s="12">
        <f t="shared" si="11"/>
        <v>4</v>
      </c>
      <c r="AE6" s="12">
        <f t="shared" si="12"/>
        <v>6</v>
      </c>
      <c r="AF6" s="12">
        <f t="shared" si="13"/>
        <v>6</v>
      </c>
      <c r="AG6" s="12">
        <f t="shared" si="14"/>
        <v>5</v>
      </c>
      <c r="AH6" s="12">
        <f t="shared" si="15"/>
        <v>8</v>
      </c>
      <c r="AI6" s="12">
        <f t="shared" si="16"/>
        <v>0</v>
      </c>
    </row>
    <row r="7" spans="1:35" ht="17.25">
      <c r="A7" s="50">
        <v>1</v>
      </c>
      <c r="B7" s="51" t="s">
        <v>14</v>
      </c>
      <c r="C7" s="52">
        <v>3</v>
      </c>
      <c r="D7" s="50">
        <v>1</v>
      </c>
      <c r="E7" s="54">
        <f t="shared" si="0"/>
        <v>3</v>
      </c>
      <c r="F7" s="52">
        <v>4</v>
      </c>
      <c r="G7" s="50">
        <v>1</v>
      </c>
      <c r="H7" s="5">
        <f t="shared" si="1"/>
        <v>4</v>
      </c>
      <c r="J7" s="18" t="str">
        <f t="shared" si="2"/>
        <v>영어</v>
      </c>
      <c r="K7" s="19">
        <f t="shared" si="3"/>
        <v>1</v>
      </c>
      <c r="L7" s="19">
        <f t="shared" si="3"/>
        <v>1</v>
      </c>
      <c r="M7" s="19">
        <f t="shared" si="3"/>
        <v>1.6666666666666667</v>
      </c>
      <c r="N7" s="19">
        <f t="shared" si="3"/>
        <v>1.75</v>
      </c>
      <c r="O7" s="19">
        <f t="shared" si="3"/>
        <v>1</v>
      </c>
      <c r="P7" s="19" t="str">
        <f t="shared" si="3"/>
        <v/>
      </c>
      <c r="Q7" s="26" t="s">
        <v>16</v>
      </c>
      <c r="R7" s="29">
        <f t="shared" si="4"/>
        <v>1</v>
      </c>
      <c r="S7" s="29">
        <f t="shared" si="4"/>
        <v>1</v>
      </c>
      <c r="T7" s="29">
        <f t="shared" si="4"/>
        <v>1.6666666666666667</v>
      </c>
      <c r="U7" s="29">
        <f t="shared" si="4"/>
        <v>1.75</v>
      </c>
      <c r="V7" s="29">
        <f t="shared" si="4"/>
        <v>1</v>
      </c>
      <c r="W7" s="29" t="e">
        <f t="shared" si="4"/>
        <v>#N/A</v>
      </c>
      <c r="X7" s="12">
        <f t="shared" si="5"/>
        <v>4</v>
      </c>
      <c r="Y7" s="12">
        <f t="shared" si="6"/>
        <v>4</v>
      </c>
      <c r="Z7" s="12">
        <f t="shared" si="7"/>
        <v>10</v>
      </c>
      <c r="AA7" s="12">
        <f t="shared" si="8"/>
        <v>14</v>
      </c>
      <c r="AB7" s="12">
        <f t="shared" si="9"/>
        <v>4</v>
      </c>
      <c r="AC7" s="12">
        <f t="shared" si="10"/>
        <v>0</v>
      </c>
      <c r="AD7" s="12">
        <f t="shared" si="11"/>
        <v>4</v>
      </c>
      <c r="AE7" s="12">
        <f t="shared" si="12"/>
        <v>4</v>
      </c>
      <c r="AF7" s="12">
        <f t="shared" si="13"/>
        <v>6</v>
      </c>
      <c r="AG7" s="12">
        <f t="shared" si="14"/>
        <v>8</v>
      </c>
      <c r="AH7" s="12">
        <f t="shared" si="15"/>
        <v>4</v>
      </c>
      <c r="AI7" s="12">
        <f t="shared" si="16"/>
        <v>0</v>
      </c>
    </row>
    <row r="8" spans="1:35" ht="17.25">
      <c r="A8" s="50">
        <v>1</v>
      </c>
      <c r="B8" s="51" t="s">
        <v>16</v>
      </c>
      <c r="C8" s="52">
        <v>4</v>
      </c>
      <c r="D8" s="50">
        <v>1</v>
      </c>
      <c r="E8" s="54">
        <f t="shared" si="0"/>
        <v>4</v>
      </c>
      <c r="F8" s="52">
        <v>4</v>
      </c>
      <c r="G8" s="50">
        <v>1</v>
      </c>
      <c r="H8" s="5">
        <f t="shared" si="1"/>
        <v>4</v>
      </c>
      <c r="J8" s="18" t="str">
        <f t="shared" si="2"/>
        <v>과학</v>
      </c>
      <c r="K8" s="19">
        <f t="shared" si="3"/>
        <v>2</v>
      </c>
      <c r="L8" s="19">
        <f t="shared" si="3"/>
        <v>1</v>
      </c>
      <c r="M8" s="19">
        <f t="shared" si="3"/>
        <v>1</v>
      </c>
      <c r="N8" s="19">
        <f t="shared" si="3"/>
        <v>2</v>
      </c>
      <c r="O8" s="19">
        <f t="shared" si="3"/>
        <v>2.5</v>
      </c>
      <c r="P8" s="19" t="str">
        <f t="shared" si="3"/>
        <v/>
      </c>
      <c r="Q8" s="26" t="s">
        <v>18</v>
      </c>
      <c r="R8" s="29">
        <f t="shared" si="4"/>
        <v>2</v>
      </c>
      <c r="S8" s="29">
        <f t="shared" si="4"/>
        <v>1</v>
      </c>
      <c r="T8" s="29">
        <f t="shared" si="4"/>
        <v>1</v>
      </c>
      <c r="U8" s="29">
        <f t="shared" si="4"/>
        <v>2</v>
      </c>
      <c r="V8" s="29">
        <f t="shared" si="4"/>
        <v>2.5</v>
      </c>
      <c r="W8" s="29" t="e">
        <f t="shared" si="4"/>
        <v>#N/A</v>
      </c>
      <c r="X8" s="12">
        <f t="shared" si="5"/>
        <v>8</v>
      </c>
      <c r="Y8" s="12">
        <f t="shared" si="6"/>
        <v>3</v>
      </c>
      <c r="Z8" s="12">
        <f t="shared" si="7"/>
        <v>6</v>
      </c>
      <c r="AA8" s="12">
        <f t="shared" si="8"/>
        <v>12</v>
      </c>
      <c r="AB8" s="12">
        <f t="shared" si="9"/>
        <v>15</v>
      </c>
      <c r="AC8" s="12">
        <f t="shared" si="10"/>
        <v>0</v>
      </c>
      <c r="AD8" s="12">
        <f t="shared" si="11"/>
        <v>4</v>
      </c>
      <c r="AE8" s="12">
        <f t="shared" si="12"/>
        <v>3</v>
      </c>
      <c r="AF8" s="12">
        <f t="shared" si="13"/>
        <v>6</v>
      </c>
      <c r="AG8" s="12">
        <f t="shared" si="14"/>
        <v>6</v>
      </c>
      <c r="AH8" s="12">
        <f t="shared" si="15"/>
        <v>6</v>
      </c>
      <c r="AI8" s="12">
        <f t="shared" si="16"/>
        <v>0</v>
      </c>
    </row>
    <row r="9" spans="1:35" ht="17.25">
      <c r="A9" s="50">
        <v>1</v>
      </c>
      <c r="B9" s="51" t="s">
        <v>20</v>
      </c>
      <c r="C9" s="52">
        <v>4</v>
      </c>
      <c r="D9" s="50">
        <v>2</v>
      </c>
      <c r="E9" s="54">
        <f t="shared" si="0"/>
        <v>8</v>
      </c>
      <c r="F9" s="52">
        <v>3</v>
      </c>
      <c r="G9" s="50">
        <v>3</v>
      </c>
      <c r="H9" s="5">
        <f t="shared" si="1"/>
        <v>9</v>
      </c>
      <c r="J9" s="18" t="str">
        <f t="shared" si="2"/>
        <v>사회</v>
      </c>
      <c r="K9" s="19">
        <f t="shared" si="3"/>
        <v>1.8</v>
      </c>
      <c r="L9" s="19">
        <f t="shared" si="3"/>
        <v>2.5</v>
      </c>
      <c r="M9" s="19" t="str">
        <f t="shared" si="3"/>
        <v/>
      </c>
      <c r="N9" s="19" t="str">
        <f t="shared" si="3"/>
        <v/>
      </c>
      <c r="O9" s="19">
        <f t="shared" si="3"/>
        <v>4</v>
      </c>
      <c r="P9" s="19" t="str">
        <f t="shared" si="3"/>
        <v/>
      </c>
      <c r="Q9" s="26" t="s">
        <v>20</v>
      </c>
      <c r="R9" s="29">
        <f t="shared" si="4"/>
        <v>1.8</v>
      </c>
      <c r="S9" s="29">
        <f t="shared" si="4"/>
        <v>2.5</v>
      </c>
      <c r="T9" s="29" t="e">
        <f t="shared" si="4"/>
        <v>#N/A</v>
      </c>
      <c r="U9" s="29" t="e">
        <f t="shared" si="4"/>
        <v>#N/A</v>
      </c>
      <c r="V9" s="29">
        <f t="shared" si="4"/>
        <v>4</v>
      </c>
      <c r="W9" s="29" t="e">
        <f t="shared" si="4"/>
        <v>#N/A</v>
      </c>
      <c r="X9" s="12">
        <f t="shared" si="5"/>
        <v>9</v>
      </c>
      <c r="Y9" s="12">
        <f t="shared" si="6"/>
        <v>15</v>
      </c>
      <c r="Z9" s="12">
        <f t="shared" si="7"/>
        <v>0</v>
      </c>
      <c r="AA9" s="12">
        <f t="shared" si="8"/>
        <v>0</v>
      </c>
      <c r="AB9" s="12">
        <f t="shared" si="9"/>
        <v>8</v>
      </c>
      <c r="AC9" s="12">
        <f t="shared" si="10"/>
        <v>0</v>
      </c>
      <c r="AD9" s="12">
        <f t="shared" si="11"/>
        <v>5</v>
      </c>
      <c r="AE9" s="12">
        <f t="shared" si="12"/>
        <v>6</v>
      </c>
      <c r="AF9" s="12">
        <f t="shared" si="13"/>
        <v>0</v>
      </c>
      <c r="AG9" s="12">
        <f t="shared" si="14"/>
        <v>0</v>
      </c>
      <c r="AH9" s="12">
        <f t="shared" si="15"/>
        <v>2</v>
      </c>
      <c r="AI9" s="12">
        <f t="shared" si="16"/>
        <v>0</v>
      </c>
    </row>
    <row r="10" spans="1:35" ht="17.25">
      <c r="A10" s="50">
        <v>1</v>
      </c>
      <c r="B10" s="51" t="s">
        <v>18</v>
      </c>
      <c r="C10" s="52">
        <v>4</v>
      </c>
      <c r="D10" s="50">
        <v>2</v>
      </c>
      <c r="E10" s="54">
        <f t="shared" si="0"/>
        <v>8</v>
      </c>
      <c r="F10" s="52">
        <v>3</v>
      </c>
      <c r="G10" s="50">
        <v>1</v>
      </c>
      <c r="H10" s="5">
        <f t="shared" si="1"/>
        <v>3</v>
      </c>
      <c r="J10" s="18" t="str">
        <f t="shared" si="2"/>
        <v>기타</v>
      </c>
      <c r="K10" s="19">
        <f t="shared" si="3"/>
        <v>2</v>
      </c>
      <c r="L10" s="19">
        <f t="shared" si="3"/>
        <v>1</v>
      </c>
      <c r="M10" s="19">
        <f t="shared" si="3"/>
        <v>2.8571428571428572</v>
      </c>
      <c r="N10" s="19">
        <f t="shared" si="3"/>
        <v>3.4285714285714284</v>
      </c>
      <c r="O10" s="19">
        <f t="shared" si="3"/>
        <v>2</v>
      </c>
      <c r="P10" s="19" t="str">
        <f t="shared" si="3"/>
        <v/>
      </c>
      <c r="Q10" s="26" t="s">
        <v>6</v>
      </c>
      <c r="R10" s="29">
        <f t="shared" si="4"/>
        <v>2</v>
      </c>
      <c r="S10" s="29">
        <f t="shared" si="4"/>
        <v>1</v>
      </c>
      <c r="T10" s="29">
        <f t="shared" si="4"/>
        <v>2.8571428571428572</v>
      </c>
      <c r="U10" s="29">
        <f t="shared" si="4"/>
        <v>3.4285714285714284</v>
      </c>
      <c r="V10" s="29">
        <f t="shared" si="4"/>
        <v>2</v>
      </c>
      <c r="W10" s="29" t="e">
        <f t="shared" si="4"/>
        <v>#N/A</v>
      </c>
      <c r="X10" s="12">
        <f t="shared" si="5"/>
        <v>4</v>
      </c>
      <c r="Y10" s="12">
        <f t="shared" si="6"/>
        <v>2</v>
      </c>
      <c r="Z10" s="12">
        <f t="shared" si="7"/>
        <v>20</v>
      </c>
      <c r="AA10" s="12">
        <f t="shared" si="8"/>
        <v>24</v>
      </c>
      <c r="AB10" s="12">
        <f t="shared" si="9"/>
        <v>6</v>
      </c>
      <c r="AC10" s="12">
        <f t="shared" si="10"/>
        <v>0</v>
      </c>
      <c r="AD10" s="12">
        <f t="shared" si="11"/>
        <v>2</v>
      </c>
      <c r="AE10" s="12">
        <f t="shared" si="12"/>
        <v>2</v>
      </c>
      <c r="AF10" s="12">
        <f t="shared" si="13"/>
        <v>7</v>
      </c>
      <c r="AG10" s="12">
        <f t="shared" si="14"/>
        <v>7</v>
      </c>
      <c r="AH10" s="12">
        <f t="shared" si="15"/>
        <v>3</v>
      </c>
      <c r="AI10" s="12">
        <f t="shared" si="16"/>
        <v>0</v>
      </c>
    </row>
    <row r="11" spans="1:35" ht="17.25">
      <c r="A11" s="50">
        <v>1</v>
      </c>
      <c r="B11" s="51" t="s">
        <v>14</v>
      </c>
      <c r="C11" s="52">
        <v>1</v>
      </c>
      <c r="D11" s="50">
        <v>1</v>
      </c>
      <c r="E11" s="54">
        <f t="shared" si="0"/>
        <v>1</v>
      </c>
      <c r="F11" s="52">
        <v>2</v>
      </c>
      <c r="G11" s="50">
        <v>1</v>
      </c>
      <c r="H11" s="5">
        <f t="shared" si="1"/>
        <v>2</v>
      </c>
      <c r="Q11" s="30"/>
      <c r="R11" s="30"/>
      <c r="S11" s="30"/>
      <c r="T11" s="30"/>
      <c r="U11" s="30"/>
      <c r="V11" s="30"/>
      <c r="W11" s="30"/>
      <c r="X11" s="10">
        <f t="shared" ref="X11:AI11" si="17">SUM(X5:X10)</f>
        <v>31</v>
      </c>
      <c r="Y11" s="10">
        <f t="shared" si="17"/>
        <v>34</v>
      </c>
      <c r="Z11" s="10">
        <f t="shared" si="17"/>
        <v>46</v>
      </c>
      <c r="AA11" s="10">
        <f t="shared" si="17"/>
        <v>64</v>
      </c>
      <c r="AB11" s="10">
        <f t="shared" si="17"/>
        <v>45</v>
      </c>
      <c r="AC11" s="10">
        <f t="shared" si="17"/>
        <v>0</v>
      </c>
      <c r="AD11" s="10">
        <f t="shared" si="17"/>
        <v>21</v>
      </c>
      <c r="AE11" s="10">
        <f t="shared" si="17"/>
        <v>25</v>
      </c>
      <c r="AF11" s="10">
        <f t="shared" si="17"/>
        <v>29</v>
      </c>
      <c r="AG11" s="10">
        <f t="shared" si="17"/>
        <v>30</v>
      </c>
      <c r="AH11" s="10">
        <f t="shared" si="17"/>
        <v>27</v>
      </c>
      <c r="AI11" s="10">
        <f t="shared" si="17"/>
        <v>0</v>
      </c>
    </row>
    <row r="12" spans="1:35" ht="17.25">
      <c r="A12" s="50">
        <v>1</v>
      </c>
      <c r="B12" s="51" t="s">
        <v>6</v>
      </c>
      <c r="C12" s="52">
        <v>2</v>
      </c>
      <c r="D12" s="50">
        <v>2</v>
      </c>
      <c r="E12" s="54">
        <f t="shared" si="0"/>
        <v>4</v>
      </c>
      <c r="F12" s="52">
        <v>2</v>
      </c>
      <c r="G12" s="50">
        <v>1</v>
      </c>
      <c r="H12" s="5">
        <f t="shared" si="1"/>
        <v>2</v>
      </c>
      <c r="J12" s="18" t="s">
        <v>26</v>
      </c>
      <c r="K12" s="19">
        <f t="shared" ref="K12:P16" si="18">IFERROR(R12,"")</f>
        <v>1.4761904761904763</v>
      </c>
      <c r="L12" s="19">
        <f t="shared" si="18"/>
        <v>1.36</v>
      </c>
      <c r="M12" s="19">
        <f t="shared" si="18"/>
        <v>1.5862068965517242</v>
      </c>
      <c r="N12" s="19">
        <f t="shared" si="18"/>
        <v>2.1333333333333333</v>
      </c>
      <c r="O12" s="19">
        <f t="shared" si="18"/>
        <v>1.6666666666666667</v>
      </c>
      <c r="P12" s="19" t="str">
        <f t="shared" si="18"/>
        <v/>
      </c>
      <c r="Q12" s="26" t="s">
        <v>26</v>
      </c>
      <c r="R12" s="29">
        <f t="shared" ref="R12:W16" si="19">IFERROR(X12/AD12,#N/A)</f>
        <v>1.4761904761904763</v>
      </c>
      <c r="S12" s="29">
        <f t="shared" si="19"/>
        <v>1.36</v>
      </c>
      <c r="T12" s="29">
        <f t="shared" si="19"/>
        <v>1.5862068965517242</v>
      </c>
      <c r="U12" s="29">
        <f t="shared" si="19"/>
        <v>2.1333333333333333</v>
      </c>
      <c r="V12" s="29">
        <f t="shared" si="19"/>
        <v>1.6666666666666667</v>
      </c>
      <c r="W12" s="29" t="e">
        <f t="shared" si="19"/>
        <v>#N/A</v>
      </c>
      <c r="X12" s="12">
        <f>SUMIF($A$5:$A$72,1,$E$5:$E$72)</f>
        <v>31</v>
      </c>
      <c r="Y12" s="12">
        <f>SUMIF($A$5:$A$72,1,$H$5:$H$72)</f>
        <v>34</v>
      </c>
      <c r="Z12" s="12">
        <f>SUMIF($A$5:$A$72,2,$E$5:$E$72)</f>
        <v>46</v>
      </c>
      <c r="AA12" s="12">
        <f>SUMIF($A$5:$A$72,2,$H$5:$H$72)</f>
        <v>64</v>
      </c>
      <c r="AB12" s="12">
        <f>SUMIF($A$5:$A$72,3,$E$5:$E$72)</f>
        <v>45</v>
      </c>
      <c r="AC12" s="12">
        <f>SUMIF($A$5:$A$72,3,$H$5:$H$72)</f>
        <v>0</v>
      </c>
      <c r="AD12" s="12">
        <f>SUMIF($A$5:$A$72,1,$C$5:$C$72)</f>
        <v>21</v>
      </c>
      <c r="AE12" s="12">
        <f>SUMIF($A$5:$A$72,1,$F$5:$F$72)</f>
        <v>25</v>
      </c>
      <c r="AF12" s="12">
        <f>SUMIF($A$5:$A$72,2,$C$5:$C$72)</f>
        <v>29</v>
      </c>
      <c r="AG12" s="12">
        <f>SUMIF($A$5:$A$72,2,$F$5:$F$72)</f>
        <v>30</v>
      </c>
      <c r="AH12" s="12">
        <f>SUMIF($A$5:$A$72,3,$C$5:$C$72)</f>
        <v>27</v>
      </c>
      <c r="AI12" s="12">
        <f>SUMIF($A$5:$A$72,3,$F$5:$F$72)</f>
        <v>0</v>
      </c>
    </row>
    <row r="13" spans="1:35" ht="17.25">
      <c r="A13" s="50">
        <v>2</v>
      </c>
      <c r="B13" s="51" t="s">
        <v>12</v>
      </c>
      <c r="C13" s="52">
        <v>4</v>
      </c>
      <c r="D13" s="50">
        <v>1</v>
      </c>
      <c r="E13" s="54">
        <f t="shared" si="0"/>
        <v>4</v>
      </c>
      <c r="F13" s="52">
        <v>4</v>
      </c>
      <c r="G13" s="50">
        <v>1</v>
      </c>
      <c r="H13" s="5">
        <f t="shared" si="1"/>
        <v>4</v>
      </c>
      <c r="J13" s="18" t="s">
        <v>27</v>
      </c>
      <c r="K13" s="19">
        <f t="shared" si="18"/>
        <v>1.2857142857142858</v>
      </c>
      <c r="L13" s="19">
        <f t="shared" si="18"/>
        <v>1</v>
      </c>
      <c r="M13" s="19">
        <f t="shared" si="18"/>
        <v>1.1818181818181819</v>
      </c>
      <c r="N13" s="19">
        <f t="shared" si="18"/>
        <v>1.7391304347826086</v>
      </c>
      <c r="O13" s="19">
        <f t="shared" si="18"/>
        <v>1.4090909090909092</v>
      </c>
      <c r="P13" s="19" t="str">
        <f t="shared" si="18"/>
        <v/>
      </c>
      <c r="Q13" s="26" t="s">
        <v>27</v>
      </c>
      <c r="R13" s="29">
        <f t="shared" si="19"/>
        <v>1.2857142857142858</v>
      </c>
      <c r="S13" s="29">
        <f t="shared" si="19"/>
        <v>1</v>
      </c>
      <c r="T13" s="29">
        <f t="shared" si="19"/>
        <v>1.1818181818181819</v>
      </c>
      <c r="U13" s="29">
        <f t="shared" si="19"/>
        <v>1.7391304347826086</v>
      </c>
      <c r="V13" s="29">
        <f t="shared" si="19"/>
        <v>1.4090909090909092</v>
      </c>
      <c r="W13" s="29" t="e">
        <f t="shared" si="19"/>
        <v>#N/A</v>
      </c>
      <c r="X13" s="12">
        <f t="shared" ref="X13:AI13" si="20">SUM(X5:X8)</f>
        <v>18</v>
      </c>
      <c r="Y13" s="12">
        <f t="shared" si="20"/>
        <v>17</v>
      </c>
      <c r="Z13" s="12">
        <f t="shared" si="20"/>
        <v>26</v>
      </c>
      <c r="AA13" s="12">
        <f t="shared" si="20"/>
        <v>40</v>
      </c>
      <c r="AB13" s="12">
        <f t="shared" si="20"/>
        <v>31</v>
      </c>
      <c r="AC13" s="12">
        <f t="shared" si="20"/>
        <v>0</v>
      </c>
      <c r="AD13" s="12">
        <f t="shared" si="20"/>
        <v>14</v>
      </c>
      <c r="AE13" s="12">
        <f t="shared" si="20"/>
        <v>17</v>
      </c>
      <c r="AF13" s="12">
        <f t="shared" si="20"/>
        <v>22</v>
      </c>
      <c r="AG13" s="12">
        <f t="shared" si="20"/>
        <v>23</v>
      </c>
      <c r="AH13" s="12">
        <f t="shared" si="20"/>
        <v>22</v>
      </c>
      <c r="AI13" s="12">
        <f t="shared" si="20"/>
        <v>0</v>
      </c>
    </row>
    <row r="14" spans="1:35" ht="17.25">
      <c r="A14" s="50">
        <v>2</v>
      </c>
      <c r="B14" s="51" t="s">
        <v>14</v>
      </c>
      <c r="C14" s="52">
        <v>4</v>
      </c>
      <c r="D14" s="50">
        <v>1</v>
      </c>
      <c r="E14" s="54">
        <f t="shared" si="0"/>
        <v>4</v>
      </c>
      <c r="F14" s="52">
        <v>4</v>
      </c>
      <c r="G14" s="50">
        <v>2</v>
      </c>
      <c r="H14" s="5">
        <f t="shared" si="1"/>
        <v>8</v>
      </c>
      <c r="J14" s="18" t="s">
        <v>28</v>
      </c>
      <c r="K14" s="19">
        <f t="shared" si="18"/>
        <v>1.2666666666666666</v>
      </c>
      <c r="L14" s="19">
        <f t="shared" si="18"/>
        <v>1.45</v>
      </c>
      <c r="M14" s="19">
        <f t="shared" si="18"/>
        <v>1.25</v>
      </c>
      <c r="N14" s="19">
        <f t="shared" si="18"/>
        <v>1.6470588235294117</v>
      </c>
      <c r="O14" s="19">
        <f t="shared" si="18"/>
        <v>1.3333333333333333</v>
      </c>
      <c r="P14" s="19" t="str">
        <f t="shared" si="18"/>
        <v/>
      </c>
      <c r="Q14" s="26" t="s">
        <v>28</v>
      </c>
      <c r="R14" s="29">
        <f t="shared" si="19"/>
        <v>1.2666666666666666</v>
      </c>
      <c r="S14" s="29">
        <f t="shared" si="19"/>
        <v>1.45</v>
      </c>
      <c r="T14" s="29">
        <f t="shared" si="19"/>
        <v>1.25</v>
      </c>
      <c r="U14" s="29">
        <f t="shared" si="19"/>
        <v>1.6470588235294117</v>
      </c>
      <c r="V14" s="29">
        <f t="shared" si="19"/>
        <v>1.3333333333333333</v>
      </c>
      <c r="W14" s="29" t="e">
        <f t="shared" si="19"/>
        <v>#N/A</v>
      </c>
      <c r="X14" s="12">
        <f t="shared" ref="X14:AI14" si="21">SUM(X5:X7,X9)</f>
        <v>19</v>
      </c>
      <c r="Y14" s="12">
        <f t="shared" si="21"/>
        <v>29</v>
      </c>
      <c r="Z14" s="12">
        <f t="shared" si="21"/>
        <v>20</v>
      </c>
      <c r="AA14" s="12">
        <f t="shared" si="21"/>
        <v>28</v>
      </c>
      <c r="AB14" s="12">
        <f t="shared" si="21"/>
        <v>24</v>
      </c>
      <c r="AC14" s="12">
        <f t="shared" si="21"/>
        <v>0</v>
      </c>
      <c r="AD14" s="12">
        <f t="shared" si="21"/>
        <v>15</v>
      </c>
      <c r="AE14" s="12">
        <f t="shared" si="21"/>
        <v>20</v>
      </c>
      <c r="AF14" s="12">
        <f t="shared" si="21"/>
        <v>16</v>
      </c>
      <c r="AG14" s="12">
        <f t="shared" si="21"/>
        <v>17</v>
      </c>
      <c r="AH14" s="12">
        <f t="shared" si="21"/>
        <v>18</v>
      </c>
      <c r="AI14" s="12">
        <f t="shared" si="21"/>
        <v>0</v>
      </c>
    </row>
    <row r="15" spans="1:35" ht="17.25">
      <c r="A15" s="50">
        <v>2</v>
      </c>
      <c r="B15" s="51" t="s">
        <v>14</v>
      </c>
      <c r="C15" s="52">
        <v>2</v>
      </c>
      <c r="D15" s="50">
        <v>1</v>
      </c>
      <c r="E15" s="54">
        <f t="shared" si="0"/>
        <v>2</v>
      </c>
      <c r="F15" s="52">
        <v>1</v>
      </c>
      <c r="G15" s="50">
        <v>2</v>
      </c>
      <c r="H15" s="5">
        <f t="shared" si="1"/>
        <v>2</v>
      </c>
      <c r="J15" s="18" t="s">
        <v>29</v>
      </c>
      <c r="K15" s="19">
        <f t="shared" si="18"/>
        <v>1</v>
      </c>
      <c r="L15" s="19">
        <f t="shared" si="18"/>
        <v>1</v>
      </c>
      <c r="M15" s="19">
        <f t="shared" si="18"/>
        <v>1.25</v>
      </c>
      <c r="N15" s="19">
        <f t="shared" si="18"/>
        <v>1.6470588235294117</v>
      </c>
      <c r="O15" s="19">
        <f t="shared" si="18"/>
        <v>1</v>
      </c>
      <c r="P15" s="19" t="str">
        <f t="shared" si="18"/>
        <v/>
      </c>
      <c r="Q15" s="26" t="s">
        <v>29</v>
      </c>
      <c r="R15" s="29">
        <f t="shared" si="19"/>
        <v>1</v>
      </c>
      <c r="S15" s="29">
        <f t="shared" si="19"/>
        <v>1</v>
      </c>
      <c r="T15" s="29">
        <f t="shared" si="19"/>
        <v>1.25</v>
      </c>
      <c r="U15" s="29">
        <f t="shared" si="19"/>
        <v>1.6470588235294117</v>
      </c>
      <c r="V15" s="29">
        <f t="shared" si="19"/>
        <v>1</v>
      </c>
      <c r="W15" s="29" t="e">
        <f t="shared" si="19"/>
        <v>#N/A</v>
      </c>
      <c r="X15" s="12">
        <f t="shared" ref="X15:AI15" si="22">SUM(X5:X7)</f>
        <v>10</v>
      </c>
      <c r="Y15" s="12">
        <f t="shared" si="22"/>
        <v>14</v>
      </c>
      <c r="Z15" s="12">
        <f t="shared" si="22"/>
        <v>20</v>
      </c>
      <c r="AA15" s="12">
        <f t="shared" si="22"/>
        <v>28</v>
      </c>
      <c r="AB15" s="12">
        <f t="shared" si="22"/>
        <v>16</v>
      </c>
      <c r="AC15" s="12">
        <f t="shared" si="22"/>
        <v>0</v>
      </c>
      <c r="AD15" s="12">
        <f t="shared" si="22"/>
        <v>10</v>
      </c>
      <c r="AE15" s="12">
        <f t="shared" si="22"/>
        <v>14</v>
      </c>
      <c r="AF15" s="12">
        <f t="shared" si="22"/>
        <v>16</v>
      </c>
      <c r="AG15" s="12">
        <f t="shared" si="22"/>
        <v>17</v>
      </c>
      <c r="AH15" s="12">
        <f t="shared" si="22"/>
        <v>16</v>
      </c>
      <c r="AI15" s="12">
        <f t="shared" si="22"/>
        <v>0</v>
      </c>
    </row>
    <row r="16" spans="1:35" ht="17.25">
      <c r="A16" s="50">
        <v>2</v>
      </c>
      <c r="B16" s="51" t="s">
        <v>16</v>
      </c>
      <c r="C16" s="52">
        <v>4</v>
      </c>
      <c r="D16" s="50">
        <v>1</v>
      </c>
      <c r="E16" s="54">
        <f t="shared" si="0"/>
        <v>4</v>
      </c>
      <c r="F16" s="52">
        <v>5</v>
      </c>
      <c r="G16" s="50">
        <v>1</v>
      </c>
      <c r="H16" s="5">
        <f t="shared" si="1"/>
        <v>5</v>
      </c>
      <c r="J16" s="18" t="s">
        <v>30</v>
      </c>
      <c r="K16" s="19">
        <f t="shared" si="18"/>
        <v>1.4210526315789473</v>
      </c>
      <c r="L16" s="19">
        <f t="shared" si="18"/>
        <v>1.3913043478260869</v>
      </c>
      <c r="M16" s="19">
        <f t="shared" si="18"/>
        <v>1.1818181818181819</v>
      </c>
      <c r="N16" s="19">
        <f t="shared" si="18"/>
        <v>1.7391304347826086</v>
      </c>
      <c r="O16" s="19">
        <f t="shared" si="18"/>
        <v>1.625</v>
      </c>
      <c r="P16" s="19" t="str">
        <f t="shared" si="18"/>
        <v/>
      </c>
      <c r="Q16" s="26" t="s">
        <v>30</v>
      </c>
      <c r="R16" s="29">
        <f t="shared" si="19"/>
        <v>1.4210526315789473</v>
      </c>
      <c r="S16" s="29">
        <f t="shared" si="19"/>
        <v>1.3913043478260869</v>
      </c>
      <c r="T16" s="29">
        <f t="shared" si="19"/>
        <v>1.1818181818181819</v>
      </c>
      <c r="U16" s="29">
        <f t="shared" si="19"/>
        <v>1.7391304347826086</v>
      </c>
      <c r="V16" s="29">
        <f t="shared" si="19"/>
        <v>1.625</v>
      </c>
      <c r="W16" s="29" t="e">
        <f t="shared" si="19"/>
        <v>#N/A</v>
      </c>
      <c r="X16" s="12">
        <f t="shared" ref="X16:AI16" si="23">SUM(X5:X9)</f>
        <v>27</v>
      </c>
      <c r="Y16" s="12">
        <f t="shared" si="23"/>
        <v>32</v>
      </c>
      <c r="Z16" s="12">
        <f t="shared" si="23"/>
        <v>26</v>
      </c>
      <c r="AA16" s="12">
        <f t="shared" si="23"/>
        <v>40</v>
      </c>
      <c r="AB16" s="12">
        <f t="shared" si="23"/>
        <v>39</v>
      </c>
      <c r="AC16" s="12">
        <f t="shared" si="23"/>
        <v>0</v>
      </c>
      <c r="AD16" s="12">
        <f t="shared" si="23"/>
        <v>19</v>
      </c>
      <c r="AE16" s="12">
        <f t="shared" si="23"/>
        <v>23</v>
      </c>
      <c r="AF16" s="12">
        <f t="shared" si="23"/>
        <v>22</v>
      </c>
      <c r="AG16" s="12">
        <f t="shared" si="23"/>
        <v>23</v>
      </c>
      <c r="AH16" s="12">
        <f t="shared" si="23"/>
        <v>24</v>
      </c>
      <c r="AI16" s="12">
        <f t="shared" si="23"/>
        <v>0</v>
      </c>
    </row>
    <row r="17" spans="1:29" ht="17.25">
      <c r="A17" s="50">
        <v>2</v>
      </c>
      <c r="B17" s="51" t="s">
        <v>16</v>
      </c>
      <c r="C17" s="52">
        <v>2</v>
      </c>
      <c r="D17" s="50">
        <v>3</v>
      </c>
      <c r="E17" s="54">
        <f t="shared" si="0"/>
        <v>6</v>
      </c>
      <c r="F17" s="52">
        <v>3</v>
      </c>
      <c r="G17" s="50">
        <v>3</v>
      </c>
      <c r="H17" s="5">
        <f t="shared" si="1"/>
        <v>9</v>
      </c>
    </row>
    <row r="18" spans="1:29" ht="17.25">
      <c r="A18" s="50">
        <v>2</v>
      </c>
      <c r="B18" s="51" t="s">
        <v>18</v>
      </c>
      <c r="C18" s="52">
        <v>3</v>
      </c>
      <c r="D18" s="50">
        <v>1</v>
      </c>
      <c r="E18" s="54">
        <f t="shared" si="0"/>
        <v>3</v>
      </c>
      <c r="F18" s="52">
        <v>3</v>
      </c>
      <c r="G18" s="50">
        <v>1</v>
      </c>
      <c r="H18" s="5">
        <f t="shared" si="1"/>
        <v>3</v>
      </c>
      <c r="J18" s="6" t="s">
        <v>73</v>
      </c>
      <c r="K18" s="7" t="s">
        <v>8</v>
      </c>
      <c r="L18" s="7" t="s">
        <v>9</v>
      </c>
      <c r="M18" s="7" t="s">
        <v>31</v>
      </c>
      <c r="Q18" s="26" t="s">
        <v>64</v>
      </c>
      <c r="R18" s="31" t="s">
        <v>8</v>
      </c>
      <c r="S18" s="31" t="s">
        <v>9</v>
      </c>
      <c r="T18" s="31" t="s">
        <v>10</v>
      </c>
      <c r="V18" s="33"/>
      <c r="X18" s="17" t="s">
        <v>49</v>
      </c>
      <c r="Y18" s="17" t="s">
        <v>50</v>
      </c>
      <c r="Z18" s="17" t="s">
        <v>51</v>
      </c>
      <c r="AA18" s="11" t="s">
        <v>46</v>
      </c>
      <c r="AB18" s="11" t="s">
        <v>47</v>
      </c>
      <c r="AC18" s="11" t="s">
        <v>48</v>
      </c>
    </row>
    <row r="19" spans="1:29" ht="17.25">
      <c r="A19" s="50">
        <v>2</v>
      </c>
      <c r="B19" s="51" t="s">
        <v>18</v>
      </c>
      <c r="C19" s="52">
        <v>3</v>
      </c>
      <c r="D19" s="50">
        <v>1</v>
      </c>
      <c r="E19" s="54">
        <f t="shared" si="0"/>
        <v>3</v>
      </c>
      <c r="F19" s="52">
        <v>3</v>
      </c>
      <c r="G19" s="50">
        <v>3</v>
      </c>
      <c r="H19" s="5">
        <f t="shared" si="1"/>
        <v>9</v>
      </c>
      <c r="J19" s="6" t="s">
        <v>65</v>
      </c>
      <c r="K19" s="8">
        <f t="shared" ref="K19:M24" si="24">IFERROR(R19,"")</f>
        <v>1</v>
      </c>
      <c r="L19" s="8">
        <f t="shared" si="24"/>
        <v>1</v>
      </c>
      <c r="M19" s="8">
        <f t="shared" si="24"/>
        <v>1</v>
      </c>
      <c r="Q19" s="26" t="s">
        <v>13</v>
      </c>
      <c r="R19" s="29">
        <f t="shared" ref="R19:T24" si="25">IFERROR(X19/AA19,#N/A)</f>
        <v>1</v>
      </c>
      <c r="S19" s="29">
        <f t="shared" si="25"/>
        <v>1</v>
      </c>
      <c r="T19" s="29">
        <f t="shared" si="25"/>
        <v>1</v>
      </c>
      <c r="V19" s="33"/>
      <c r="X19" s="12">
        <f t="shared" ref="X19:X24" si="26">SUMIFS($E$5:$E$72,$A$5:$A$72,1,$B$5:$B$72,$Q19)+SUMIFS($H$5:$H$72,$A$5:$A$72,1,$B$5:$B$72,$Q19)</f>
        <v>6</v>
      </c>
      <c r="Y19" s="12">
        <f t="shared" ref="Y19:Y24" si="27">SUMIFS($E$5:$E$72,$A$5:$A$72,2,$B$5:$B$72,$Q19)+SUMIFS($H$5:$H$72,$A$5:$A$72,2,$B$5:$B$72,$Q19)</f>
        <v>8</v>
      </c>
      <c r="Z19" s="12">
        <f t="shared" ref="Z19:Z24" si="28">SUMIFS($E$5:$E$72,$A$5:$A$72,3,$B$5:$B$72,$Q19)+SUMIFS($H$5:$H$72,$A$5:$A$72,3,$B$5:$B$72,$Q19)</f>
        <v>4</v>
      </c>
      <c r="AA19" s="12">
        <f t="shared" ref="AA19:AA24" si="29">(SUMIFS($C$5:$C$72,$A$5:$A$72,1,$B$5:$B$72,$Q19)+SUMIFS($F$5:$F$72,$A$5:$A$72,1,$B$5:$B$72,$Q19))</f>
        <v>6</v>
      </c>
      <c r="AB19" s="12">
        <f t="shared" ref="AB19:AB24" si="30">(SUMIFS($C$5:$C$72,$A$5:$A$72,2,$B$5:$B$72,$Q19)+SUMIFS($F$5:$F$72,$A$5:$A$72,2,$B$5:$B$72,$Q19))</f>
        <v>8</v>
      </c>
      <c r="AC19" s="12">
        <f t="shared" ref="AC19:AC24" si="31">(SUMIFS($C$5:$C$72,$A$5:$A$72,3,$B$5:$B$72,$Q19)+SUMIFS($F$5:$F$72,$A$5:$A$72,3,$B$5:$B$72,$Q19))</f>
        <v>4</v>
      </c>
    </row>
    <row r="20" spans="1:29" ht="17.25">
      <c r="A20" s="50">
        <v>2</v>
      </c>
      <c r="B20" s="51" t="s">
        <v>6</v>
      </c>
      <c r="C20" s="52">
        <v>2</v>
      </c>
      <c r="D20" s="50">
        <v>4</v>
      </c>
      <c r="E20" s="54">
        <f t="shared" si="0"/>
        <v>8</v>
      </c>
      <c r="F20" s="52">
        <v>2</v>
      </c>
      <c r="G20" s="50">
        <v>7</v>
      </c>
      <c r="H20" s="5">
        <f t="shared" si="1"/>
        <v>14</v>
      </c>
      <c r="J20" s="6" t="s">
        <v>32</v>
      </c>
      <c r="K20" s="8">
        <f t="shared" si="24"/>
        <v>1</v>
      </c>
      <c r="L20" s="8">
        <f t="shared" si="24"/>
        <v>1.4545454545454546</v>
      </c>
      <c r="M20" s="8">
        <f t="shared" si="24"/>
        <v>1</v>
      </c>
      <c r="Q20" s="26" t="s">
        <v>15</v>
      </c>
      <c r="R20" s="29">
        <f t="shared" si="25"/>
        <v>1</v>
      </c>
      <c r="S20" s="29">
        <f t="shared" si="25"/>
        <v>1.4545454545454546</v>
      </c>
      <c r="T20" s="29">
        <f t="shared" si="25"/>
        <v>1</v>
      </c>
      <c r="V20" s="33"/>
      <c r="X20" s="12">
        <f t="shared" si="26"/>
        <v>10</v>
      </c>
      <c r="Y20" s="12">
        <f t="shared" si="27"/>
        <v>16</v>
      </c>
      <c r="Z20" s="12">
        <f t="shared" si="28"/>
        <v>8</v>
      </c>
      <c r="AA20" s="12">
        <f t="shared" si="29"/>
        <v>10</v>
      </c>
      <c r="AB20" s="12">
        <f t="shared" si="30"/>
        <v>11</v>
      </c>
      <c r="AC20" s="12">
        <f t="shared" si="31"/>
        <v>8</v>
      </c>
    </row>
    <row r="21" spans="1:29" ht="17.25">
      <c r="A21" s="50">
        <v>2</v>
      </c>
      <c r="B21" s="51" t="s">
        <v>6</v>
      </c>
      <c r="C21" s="52">
        <v>2</v>
      </c>
      <c r="D21" s="50">
        <v>3</v>
      </c>
      <c r="E21" s="54">
        <f t="shared" si="0"/>
        <v>6</v>
      </c>
      <c r="F21" s="52">
        <v>2</v>
      </c>
      <c r="G21" s="50">
        <v>2</v>
      </c>
      <c r="H21" s="5">
        <f t="shared" si="1"/>
        <v>4</v>
      </c>
      <c r="J21" s="6" t="s">
        <v>66</v>
      </c>
      <c r="K21" s="8">
        <f t="shared" si="24"/>
        <v>1</v>
      </c>
      <c r="L21" s="8">
        <f t="shared" si="24"/>
        <v>1.7142857142857142</v>
      </c>
      <c r="M21" s="8">
        <f t="shared" si="24"/>
        <v>1</v>
      </c>
      <c r="Q21" s="26" t="s">
        <v>17</v>
      </c>
      <c r="R21" s="29">
        <f t="shared" si="25"/>
        <v>1</v>
      </c>
      <c r="S21" s="29">
        <f t="shared" si="25"/>
        <v>1.7142857142857142</v>
      </c>
      <c r="T21" s="29">
        <f t="shared" si="25"/>
        <v>1</v>
      </c>
      <c r="V21" s="33"/>
      <c r="X21" s="12">
        <f t="shared" si="26"/>
        <v>8</v>
      </c>
      <c r="Y21" s="12">
        <f t="shared" si="27"/>
        <v>24</v>
      </c>
      <c r="Z21" s="12">
        <f t="shared" si="28"/>
        <v>4</v>
      </c>
      <c r="AA21" s="12">
        <f t="shared" si="29"/>
        <v>8</v>
      </c>
      <c r="AB21" s="12">
        <f t="shared" si="30"/>
        <v>14</v>
      </c>
      <c r="AC21" s="12">
        <f t="shared" si="31"/>
        <v>4</v>
      </c>
    </row>
    <row r="22" spans="1:29" ht="17.25">
      <c r="A22" s="50">
        <v>2</v>
      </c>
      <c r="B22" s="51" t="s">
        <v>6</v>
      </c>
      <c r="C22" s="52">
        <v>3</v>
      </c>
      <c r="D22" s="50">
        <v>2</v>
      </c>
      <c r="E22" s="54">
        <f t="shared" si="0"/>
        <v>6</v>
      </c>
      <c r="F22" s="52">
        <v>3</v>
      </c>
      <c r="G22" s="50">
        <v>2</v>
      </c>
      <c r="H22" s="5">
        <f t="shared" si="1"/>
        <v>6</v>
      </c>
      <c r="J22" s="6" t="s">
        <v>19</v>
      </c>
      <c r="K22" s="8">
        <f t="shared" si="24"/>
        <v>1.5714285714285714</v>
      </c>
      <c r="L22" s="8">
        <f t="shared" si="24"/>
        <v>1.5</v>
      </c>
      <c r="M22" s="8">
        <f t="shared" si="24"/>
        <v>2.5</v>
      </c>
      <c r="Q22" s="26" t="s">
        <v>19</v>
      </c>
      <c r="R22" s="29">
        <f t="shared" si="25"/>
        <v>1.5714285714285714</v>
      </c>
      <c r="S22" s="29">
        <f t="shared" si="25"/>
        <v>1.5</v>
      </c>
      <c r="T22" s="29">
        <f t="shared" si="25"/>
        <v>2.5</v>
      </c>
      <c r="V22" s="33"/>
      <c r="X22" s="12">
        <f t="shared" si="26"/>
        <v>11</v>
      </c>
      <c r="Y22" s="12">
        <f t="shared" si="27"/>
        <v>18</v>
      </c>
      <c r="Z22" s="12">
        <f t="shared" si="28"/>
        <v>15</v>
      </c>
      <c r="AA22" s="12">
        <f t="shared" si="29"/>
        <v>7</v>
      </c>
      <c r="AB22" s="12">
        <f t="shared" si="30"/>
        <v>12</v>
      </c>
      <c r="AC22" s="12">
        <f t="shared" si="31"/>
        <v>6</v>
      </c>
    </row>
    <row r="23" spans="1:29" ht="17.25">
      <c r="A23" s="50">
        <v>3</v>
      </c>
      <c r="B23" s="51" t="s">
        <v>12</v>
      </c>
      <c r="C23" s="52">
        <v>4</v>
      </c>
      <c r="D23" s="50">
        <v>1</v>
      </c>
      <c r="E23" s="54">
        <f t="shared" si="0"/>
        <v>4</v>
      </c>
      <c r="F23" s="52"/>
      <c r="G23" s="50"/>
      <c r="H23" s="5">
        <f t="shared" si="1"/>
        <v>0</v>
      </c>
      <c r="J23" s="6" t="s">
        <v>21</v>
      </c>
      <c r="K23" s="8">
        <f t="shared" si="24"/>
        <v>2.1818181818181817</v>
      </c>
      <c r="L23" s="8" t="str">
        <f t="shared" si="24"/>
        <v/>
      </c>
      <c r="M23" s="8">
        <f t="shared" si="24"/>
        <v>4</v>
      </c>
      <c r="Q23" s="26" t="s">
        <v>21</v>
      </c>
      <c r="R23" s="29">
        <f t="shared" si="25"/>
        <v>2.1818181818181817</v>
      </c>
      <c r="S23" s="29" t="e">
        <f t="shared" si="25"/>
        <v>#N/A</v>
      </c>
      <c r="T23" s="29">
        <f t="shared" si="25"/>
        <v>4</v>
      </c>
      <c r="V23" s="33"/>
      <c r="X23" s="12">
        <f t="shared" si="26"/>
        <v>24</v>
      </c>
      <c r="Y23" s="12">
        <f t="shared" si="27"/>
        <v>0</v>
      </c>
      <c r="Z23" s="12">
        <f t="shared" si="28"/>
        <v>8</v>
      </c>
      <c r="AA23" s="12">
        <f t="shared" si="29"/>
        <v>11</v>
      </c>
      <c r="AB23" s="12">
        <f t="shared" si="30"/>
        <v>0</v>
      </c>
      <c r="AC23" s="12">
        <f t="shared" si="31"/>
        <v>2</v>
      </c>
    </row>
    <row r="24" spans="1:29" ht="17.25">
      <c r="A24" s="50">
        <v>3</v>
      </c>
      <c r="B24" s="51" t="s">
        <v>14</v>
      </c>
      <c r="C24" s="52">
        <v>5</v>
      </c>
      <c r="D24" s="50">
        <v>1</v>
      </c>
      <c r="E24" s="54">
        <f t="shared" si="0"/>
        <v>5</v>
      </c>
      <c r="F24" s="52"/>
      <c r="G24" s="50"/>
      <c r="H24" s="5">
        <f t="shared" si="1"/>
        <v>0</v>
      </c>
      <c r="J24" s="6" t="s">
        <v>7</v>
      </c>
      <c r="K24" s="8">
        <f t="shared" si="24"/>
        <v>1.5</v>
      </c>
      <c r="L24" s="8">
        <f t="shared" si="24"/>
        <v>3.1428571428571428</v>
      </c>
      <c r="M24" s="8">
        <f t="shared" si="24"/>
        <v>2</v>
      </c>
      <c r="Q24" s="26" t="s">
        <v>7</v>
      </c>
      <c r="R24" s="29">
        <f t="shared" si="25"/>
        <v>1.5</v>
      </c>
      <c r="S24" s="29">
        <f t="shared" si="25"/>
        <v>3.1428571428571428</v>
      </c>
      <c r="T24" s="29">
        <f t="shared" si="25"/>
        <v>2</v>
      </c>
      <c r="V24" s="33"/>
      <c r="X24" s="12">
        <f t="shared" si="26"/>
        <v>6</v>
      </c>
      <c r="Y24" s="12">
        <f t="shared" si="27"/>
        <v>44</v>
      </c>
      <c r="Z24" s="12">
        <f t="shared" si="28"/>
        <v>6</v>
      </c>
      <c r="AA24" s="12">
        <f t="shared" si="29"/>
        <v>4</v>
      </c>
      <c r="AB24" s="12">
        <f t="shared" si="30"/>
        <v>14</v>
      </c>
      <c r="AC24" s="12">
        <f t="shared" si="31"/>
        <v>3</v>
      </c>
    </row>
    <row r="25" spans="1:29" ht="17.25">
      <c r="A25" s="50">
        <v>3</v>
      </c>
      <c r="B25" s="51" t="s">
        <v>14</v>
      </c>
      <c r="C25" s="52">
        <v>3</v>
      </c>
      <c r="D25" s="50">
        <v>1</v>
      </c>
      <c r="E25" s="54">
        <f t="shared" si="0"/>
        <v>3</v>
      </c>
      <c r="F25" s="52"/>
      <c r="G25" s="50"/>
      <c r="H25" s="5">
        <f t="shared" si="1"/>
        <v>0</v>
      </c>
      <c r="Q25" s="30"/>
      <c r="R25" s="30"/>
      <c r="S25" s="30"/>
      <c r="T25" s="30"/>
      <c r="U25" s="34"/>
      <c r="V25" s="33"/>
      <c r="X25" s="10">
        <f t="shared" ref="X25:AC25" si="32">SUM(X19:X24)</f>
        <v>65</v>
      </c>
      <c r="Y25" s="10">
        <f t="shared" si="32"/>
        <v>110</v>
      </c>
      <c r="Z25" s="10">
        <f t="shared" si="32"/>
        <v>45</v>
      </c>
      <c r="AA25" s="10">
        <f t="shared" si="32"/>
        <v>46</v>
      </c>
      <c r="AB25" s="10">
        <f t="shared" si="32"/>
        <v>59</v>
      </c>
      <c r="AC25" s="10">
        <f t="shared" si="32"/>
        <v>27</v>
      </c>
    </row>
    <row r="26" spans="1:29" ht="17.25">
      <c r="A26" s="50">
        <v>3</v>
      </c>
      <c r="B26" s="51" t="s">
        <v>16</v>
      </c>
      <c r="C26" s="52">
        <v>4</v>
      </c>
      <c r="D26" s="50">
        <v>1</v>
      </c>
      <c r="E26" s="54">
        <f t="shared" si="0"/>
        <v>4</v>
      </c>
      <c r="F26" s="52"/>
      <c r="G26" s="50"/>
      <c r="H26" s="5">
        <f t="shared" si="1"/>
        <v>0</v>
      </c>
      <c r="J26" s="6" t="s">
        <v>11</v>
      </c>
      <c r="K26" s="8">
        <f t="shared" ref="K26:M30" si="33">IFERROR(R26,"")</f>
        <v>1.4130434782608696</v>
      </c>
      <c r="L26" s="8">
        <f t="shared" si="33"/>
        <v>1.8644067796610169</v>
      </c>
      <c r="M26" s="8">
        <f t="shared" si="33"/>
        <v>1.6666666666666667</v>
      </c>
      <c r="Q26" s="26" t="s">
        <v>11</v>
      </c>
      <c r="R26" s="29">
        <f>IFERROR(X26/AA26,#N/A)</f>
        <v>1.4130434782608696</v>
      </c>
      <c r="S26" s="29">
        <f>IFERROR(Y26/AB26,#N/A)</f>
        <v>1.8644067796610169</v>
      </c>
      <c r="T26" s="29">
        <f t="shared" ref="R26:T30" si="34">IFERROR(Z26/AC26,#N/A)</f>
        <v>1.6666666666666667</v>
      </c>
      <c r="V26" s="33"/>
      <c r="X26" s="12">
        <f>SUMIF($A$5:$A$72,1,$E$5:$E$72)+SUMIF($A$5:$A$72,1,$H$5:$H$72)</f>
        <v>65</v>
      </c>
      <c r="Y26" s="12">
        <f>SUMIF($A$5:$A$72,2,$E$5:$E$72)+SUMIF($A$5:$A$72,2,$H$5:$H$72)</f>
        <v>110</v>
      </c>
      <c r="Z26" s="12">
        <f>SUMIF($A$5:$A$72,3,$E$5:$E$72)+SUMIF($A$5:$A$72,3,$H$5:$H$72)</f>
        <v>45</v>
      </c>
      <c r="AA26" s="12">
        <f>SUMIF($A$5:$A$72,1,$C$5:$C$72)+SUMIF($A$5:$A$72,1,$F$5:$F$72)</f>
        <v>46</v>
      </c>
      <c r="AB26" s="12">
        <f>SUMIF($A$5:$A$72,2,$C$5:$C$72)+SUMIF($A$5:$A$72,2,$F$5:$F$72)</f>
        <v>59</v>
      </c>
      <c r="AC26" s="12">
        <f>SUMIF($A$5:$A$72,3,$C$5:$C$72)+SUMIF($A$5:$A$72,3,$F$5:$F$72)</f>
        <v>27</v>
      </c>
    </row>
    <row r="27" spans="1:29" ht="17.25">
      <c r="A27" s="50">
        <v>3</v>
      </c>
      <c r="B27" s="51" t="s">
        <v>20</v>
      </c>
      <c r="C27" s="52">
        <v>2</v>
      </c>
      <c r="D27" s="50">
        <v>4</v>
      </c>
      <c r="E27" s="54">
        <f t="shared" si="0"/>
        <v>8</v>
      </c>
      <c r="F27" s="52"/>
      <c r="G27" s="50"/>
      <c r="H27" s="5">
        <f t="shared" si="1"/>
        <v>0</v>
      </c>
      <c r="J27" s="6" t="s">
        <v>67</v>
      </c>
      <c r="K27" s="8">
        <f t="shared" si="33"/>
        <v>1.1290322580645162</v>
      </c>
      <c r="L27" s="8">
        <f t="shared" si="33"/>
        <v>1.4666666666666666</v>
      </c>
      <c r="M27" s="8">
        <f t="shared" si="33"/>
        <v>1.4090909090909092</v>
      </c>
      <c r="Q27" s="26" t="s">
        <v>22</v>
      </c>
      <c r="R27" s="29">
        <f t="shared" si="34"/>
        <v>1.1290322580645162</v>
      </c>
      <c r="S27" s="29">
        <f t="shared" si="34"/>
        <v>1.4666666666666666</v>
      </c>
      <c r="T27" s="29">
        <f t="shared" si="34"/>
        <v>1.4090909090909092</v>
      </c>
      <c r="V27" s="33"/>
      <c r="X27" s="12">
        <f t="shared" ref="X27:AC27" si="35">SUM(X19:X22)</f>
        <v>35</v>
      </c>
      <c r="Y27" s="12">
        <f t="shared" si="35"/>
        <v>66</v>
      </c>
      <c r="Z27" s="12">
        <f t="shared" si="35"/>
        <v>31</v>
      </c>
      <c r="AA27" s="12">
        <f t="shared" si="35"/>
        <v>31</v>
      </c>
      <c r="AB27" s="12">
        <f t="shared" si="35"/>
        <v>45</v>
      </c>
      <c r="AC27" s="12">
        <f t="shared" si="35"/>
        <v>22</v>
      </c>
    </row>
    <row r="28" spans="1:29" ht="17.25">
      <c r="A28" s="50">
        <v>3</v>
      </c>
      <c r="B28" s="51" t="s">
        <v>18</v>
      </c>
      <c r="C28" s="52">
        <v>3</v>
      </c>
      <c r="D28" s="50">
        <v>2</v>
      </c>
      <c r="E28" s="54">
        <f t="shared" si="0"/>
        <v>6</v>
      </c>
      <c r="F28" s="52"/>
      <c r="G28" s="50"/>
      <c r="H28" s="5">
        <f t="shared" si="1"/>
        <v>0</v>
      </c>
      <c r="J28" s="6" t="s">
        <v>33</v>
      </c>
      <c r="K28" s="8">
        <f t="shared" si="33"/>
        <v>1.3714285714285714</v>
      </c>
      <c r="L28" s="8">
        <f t="shared" si="33"/>
        <v>1.4545454545454546</v>
      </c>
      <c r="M28" s="8">
        <f t="shared" si="33"/>
        <v>1.3333333333333333</v>
      </c>
      <c r="Q28" s="26" t="s">
        <v>23</v>
      </c>
      <c r="R28" s="29">
        <f t="shared" si="34"/>
        <v>1.3714285714285714</v>
      </c>
      <c r="S28" s="29">
        <f t="shared" si="34"/>
        <v>1.4545454545454546</v>
      </c>
      <c r="T28" s="29">
        <f t="shared" si="34"/>
        <v>1.3333333333333333</v>
      </c>
      <c r="V28" s="33"/>
      <c r="X28" s="12">
        <f t="shared" ref="X28:AC28" si="36">SUM(X19:X21,X23)</f>
        <v>48</v>
      </c>
      <c r="Y28" s="12">
        <f t="shared" si="36"/>
        <v>48</v>
      </c>
      <c r="Z28" s="12">
        <f t="shared" si="36"/>
        <v>24</v>
      </c>
      <c r="AA28" s="12">
        <f t="shared" si="36"/>
        <v>35</v>
      </c>
      <c r="AB28" s="12">
        <f t="shared" si="36"/>
        <v>33</v>
      </c>
      <c r="AC28" s="12">
        <f t="shared" si="36"/>
        <v>18</v>
      </c>
    </row>
    <row r="29" spans="1:29" ht="17.25">
      <c r="A29" s="50">
        <v>3</v>
      </c>
      <c r="B29" s="51" t="s">
        <v>18</v>
      </c>
      <c r="C29" s="52">
        <v>3</v>
      </c>
      <c r="D29" s="50">
        <v>3</v>
      </c>
      <c r="E29" s="54">
        <f t="shared" si="0"/>
        <v>9</v>
      </c>
      <c r="F29" s="52"/>
      <c r="G29" s="50"/>
      <c r="H29" s="5">
        <f t="shared" si="1"/>
        <v>0</v>
      </c>
      <c r="J29" s="6" t="s">
        <v>68</v>
      </c>
      <c r="K29" s="8">
        <f t="shared" si="33"/>
        <v>1</v>
      </c>
      <c r="L29" s="8">
        <f t="shared" si="33"/>
        <v>1.4545454545454546</v>
      </c>
      <c r="M29" s="8">
        <f t="shared" si="33"/>
        <v>1</v>
      </c>
      <c r="Q29" s="26" t="s">
        <v>24</v>
      </c>
      <c r="R29" s="29">
        <f t="shared" si="34"/>
        <v>1</v>
      </c>
      <c r="S29" s="29">
        <f t="shared" si="34"/>
        <v>1.4545454545454546</v>
      </c>
      <c r="T29" s="29">
        <f t="shared" si="34"/>
        <v>1</v>
      </c>
      <c r="V29" s="33"/>
      <c r="X29" s="12">
        <f t="shared" ref="X29:AC29" si="37">SUM(X19:X21)</f>
        <v>24</v>
      </c>
      <c r="Y29" s="12">
        <f t="shared" si="37"/>
        <v>48</v>
      </c>
      <c r="Z29" s="12">
        <f t="shared" si="37"/>
        <v>16</v>
      </c>
      <c r="AA29" s="12">
        <f t="shared" si="37"/>
        <v>24</v>
      </c>
      <c r="AB29" s="12">
        <f t="shared" si="37"/>
        <v>33</v>
      </c>
      <c r="AC29" s="12">
        <f t="shared" si="37"/>
        <v>16</v>
      </c>
    </row>
    <row r="30" spans="1:29" ht="17.25">
      <c r="A30" s="50">
        <v>3</v>
      </c>
      <c r="B30" s="51" t="s">
        <v>6</v>
      </c>
      <c r="C30" s="52">
        <v>3</v>
      </c>
      <c r="D30" s="50">
        <v>2</v>
      </c>
      <c r="E30" s="54">
        <f t="shared" si="0"/>
        <v>6</v>
      </c>
      <c r="F30" s="52"/>
      <c r="G30" s="50"/>
      <c r="H30" s="5">
        <f t="shared" si="1"/>
        <v>0</v>
      </c>
      <c r="J30" s="6" t="s">
        <v>25</v>
      </c>
      <c r="K30" s="8">
        <f t="shared" si="33"/>
        <v>1.4047619047619047</v>
      </c>
      <c r="L30" s="8">
        <f t="shared" si="33"/>
        <v>1.4666666666666666</v>
      </c>
      <c r="M30" s="8">
        <f t="shared" si="33"/>
        <v>1.625</v>
      </c>
      <c r="Q30" s="26" t="s">
        <v>25</v>
      </c>
      <c r="R30" s="29">
        <f t="shared" si="34"/>
        <v>1.4047619047619047</v>
      </c>
      <c r="S30" s="29">
        <f t="shared" si="34"/>
        <v>1.4666666666666666</v>
      </c>
      <c r="T30" s="29">
        <f t="shared" si="34"/>
        <v>1.625</v>
      </c>
      <c r="V30" s="33"/>
      <c r="X30" s="12">
        <f t="shared" ref="X30:AC30" si="38">SUM(X19:X23)</f>
        <v>59</v>
      </c>
      <c r="Y30" s="12">
        <f t="shared" si="38"/>
        <v>66</v>
      </c>
      <c r="Z30" s="12">
        <f t="shared" si="38"/>
        <v>39</v>
      </c>
      <c r="AA30" s="12">
        <f t="shared" si="38"/>
        <v>42</v>
      </c>
      <c r="AB30" s="12">
        <f t="shared" si="38"/>
        <v>45</v>
      </c>
      <c r="AC30" s="12">
        <f t="shared" si="38"/>
        <v>24</v>
      </c>
    </row>
    <row r="31" spans="1:29" ht="17.25">
      <c r="A31" s="50"/>
      <c r="B31" s="51"/>
      <c r="C31" s="52"/>
      <c r="D31" s="50"/>
      <c r="E31" s="54">
        <f t="shared" si="0"/>
        <v>0</v>
      </c>
      <c r="F31" s="52"/>
      <c r="G31" s="50"/>
      <c r="H31" s="5">
        <f t="shared" si="1"/>
        <v>0</v>
      </c>
      <c r="Q31" s="30"/>
      <c r="R31" s="35"/>
      <c r="S31" s="35"/>
      <c r="T31" s="35"/>
      <c r="V31" s="33"/>
    </row>
    <row r="32" spans="1:29" ht="17.25">
      <c r="A32" s="50"/>
      <c r="B32" s="51"/>
      <c r="C32" s="52"/>
      <c r="D32" s="50"/>
      <c r="E32" s="54">
        <f t="shared" si="0"/>
        <v>0</v>
      </c>
      <c r="F32" s="52"/>
      <c r="G32" s="50"/>
      <c r="H32" s="5">
        <f t="shared" si="1"/>
        <v>0</v>
      </c>
      <c r="J32" s="6" t="s">
        <v>11</v>
      </c>
      <c r="K32" s="16">
        <f t="shared" ref="K32:N51" si="39">IFERROR(R32,"")</f>
        <v>33.333333333333336</v>
      </c>
      <c r="L32" s="16">
        <f t="shared" si="39"/>
        <v>33.333333333333336</v>
      </c>
      <c r="M32" s="16">
        <f t="shared" si="39"/>
        <v>33.333333333333336</v>
      </c>
      <c r="N32" s="8">
        <f>IFERROR(U32,"")</f>
        <v>1.6666666666666667</v>
      </c>
      <c r="Q32" s="26" t="s">
        <v>11</v>
      </c>
      <c r="R32" s="36">
        <f>100/3</f>
        <v>33.333333333333336</v>
      </c>
      <c r="S32" s="36">
        <f>100/3</f>
        <v>33.333333333333336</v>
      </c>
      <c r="T32" s="36">
        <f>100/3</f>
        <v>33.333333333333336</v>
      </c>
      <c r="U32" s="29">
        <f>(X26+Y26+Z26)/(AA26+AB26+AC26)</f>
        <v>1.6666666666666667</v>
      </c>
      <c r="V32" s="33"/>
    </row>
    <row r="33" spans="1:22" ht="17.25">
      <c r="A33" s="50"/>
      <c r="B33" s="51"/>
      <c r="C33" s="52"/>
      <c r="D33" s="50"/>
      <c r="E33" s="54">
        <f t="shared" si="0"/>
        <v>0</v>
      </c>
      <c r="F33" s="52"/>
      <c r="G33" s="50"/>
      <c r="H33" s="5">
        <f t="shared" si="1"/>
        <v>0</v>
      </c>
      <c r="J33" s="6" t="s">
        <v>11</v>
      </c>
      <c r="K33" s="44">
        <f t="shared" si="39"/>
        <v>20</v>
      </c>
      <c r="L33" s="44">
        <f t="shared" si="39"/>
        <v>40</v>
      </c>
      <c r="M33" s="44">
        <f t="shared" si="39"/>
        <v>40</v>
      </c>
      <c r="N33" s="8">
        <f t="shared" si="39"/>
        <v>1.6950380741832476</v>
      </c>
      <c r="Q33" s="26" t="s">
        <v>11</v>
      </c>
      <c r="R33" s="37">
        <v>20</v>
      </c>
      <c r="S33" s="37">
        <v>40</v>
      </c>
      <c r="T33" s="37">
        <v>40</v>
      </c>
      <c r="U33" s="29">
        <f>($R$26*R33+$S$26*S33+$T$26*T33)/100</f>
        <v>1.6950380741832476</v>
      </c>
      <c r="V33" s="33"/>
    </row>
    <row r="34" spans="1:22" ht="17.25">
      <c r="A34" s="50"/>
      <c r="B34" s="51"/>
      <c r="C34" s="52"/>
      <c r="D34" s="50"/>
      <c r="E34" s="54">
        <f t="shared" si="0"/>
        <v>0</v>
      </c>
      <c r="F34" s="52"/>
      <c r="G34" s="50"/>
      <c r="H34" s="5">
        <f t="shared" si="1"/>
        <v>0</v>
      </c>
      <c r="J34" s="6" t="s">
        <v>11</v>
      </c>
      <c r="K34" s="44">
        <f t="shared" si="39"/>
        <v>20</v>
      </c>
      <c r="L34" s="44">
        <f t="shared" si="39"/>
        <v>30</v>
      </c>
      <c r="M34" s="44">
        <f t="shared" si="39"/>
        <v>50</v>
      </c>
      <c r="N34" s="8">
        <f t="shared" si="39"/>
        <v>1.6752640628838122</v>
      </c>
      <c r="Q34" s="26" t="s">
        <v>11</v>
      </c>
      <c r="R34" s="37">
        <v>20</v>
      </c>
      <c r="S34" s="37">
        <v>30</v>
      </c>
      <c r="T34" s="37">
        <v>50</v>
      </c>
      <c r="U34" s="29">
        <f>($R$26*R34+$S$26*S34+$T$26*T34)/100</f>
        <v>1.6752640628838122</v>
      </c>
      <c r="V34" s="33"/>
    </row>
    <row r="35" spans="1:22" ht="17.25">
      <c r="A35" s="50"/>
      <c r="B35" s="51"/>
      <c r="C35" s="52"/>
      <c r="D35" s="50"/>
      <c r="E35" s="54">
        <f t="shared" si="0"/>
        <v>0</v>
      </c>
      <c r="F35" s="52"/>
      <c r="G35" s="50"/>
      <c r="H35" s="5">
        <f t="shared" si="1"/>
        <v>0</v>
      </c>
      <c r="J35" s="6" t="s">
        <v>11</v>
      </c>
      <c r="K35" s="44">
        <f t="shared" si="39"/>
        <v>30</v>
      </c>
      <c r="L35" s="44">
        <f t="shared" si="39"/>
        <v>30</v>
      </c>
      <c r="M35" s="44">
        <f t="shared" si="39"/>
        <v>40</v>
      </c>
      <c r="N35" s="8">
        <f t="shared" si="39"/>
        <v>1.6499017440432329</v>
      </c>
      <c r="Q35" s="26" t="s">
        <v>11</v>
      </c>
      <c r="R35" s="37">
        <v>30</v>
      </c>
      <c r="S35" s="37">
        <v>30</v>
      </c>
      <c r="T35" s="37">
        <v>40</v>
      </c>
      <c r="U35" s="29">
        <f>($R$26*R35+$S$26*S35+$T$26*T35)/100</f>
        <v>1.6499017440432329</v>
      </c>
      <c r="V35" s="33"/>
    </row>
    <row r="36" spans="1:22" ht="17.25">
      <c r="A36" s="50"/>
      <c r="B36" s="51"/>
      <c r="C36" s="52"/>
      <c r="D36" s="50"/>
      <c r="E36" s="54">
        <f t="shared" si="0"/>
        <v>0</v>
      </c>
      <c r="F36" s="52"/>
      <c r="G36" s="50"/>
      <c r="H36" s="5">
        <f t="shared" si="1"/>
        <v>0</v>
      </c>
      <c r="J36" s="9" t="s">
        <v>22</v>
      </c>
      <c r="K36" s="14">
        <f t="shared" si="39"/>
        <v>33.333333333333336</v>
      </c>
      <c r="L36" s="14">
        <f t="shared" si="39"/>
        <v>33.333333333333336</v>
      </c>
      <c r="M36" s="14">
        <f t="shared" si="39"/>
        <v>33.333333333333336</v>
      </c>
      <c r="N36" s="49">
        <f t="shared" si="39"/>
        <v>1.346938775510204</v>
      </c>
      <c r="Q36" s="26" t="s">
        <v>22</v>
      </c>
      <c r="R36" s="36">
        <v>33.333333333333336</v>
      </c>
      <c r="S36" s="36">
        <v>33.333333333333336</v>
      </c>
      <c r="T36" s="36">
        <v>33.333333333333336</v>
      </c>
      <c r="U36" s="29">
        <f>(X27+Y27+Z27)/(AA27+AB27+AC27)</f>
        <v>1.346938775510204</v>
      </c>
      <c r="V36" s="33"/>
    </row>
    <row r="37" spans="1:22" ht="17.25">
      <c r="A37" s="50"/>
      <c r="B37" s="51"/>
      <c r="C37" s="52"/>
      <c r="D37" s="50"/>
      <c r="E37" s="54">
        <f t="shared" si="0"/>
        <v>0</v>
      </c>
      <c r="F37" s="52"/>
      <c r="G37" s="50"/>
      <c r="H37" s="5">
        <f t="shared" si="1"/>
        <v>0</v>
      </c>
      <c r="J37" s="9" t="s">
        <v>67</v>
      </c>
      <c r="K37" s="45">
        <f t="shared" si="39"/>
        <v>20</v>
      </c>
      <c r="L37" s="45">
        <f t="shared" si="39"/>
        <v>40</v>
      </c>
      <c r="M37" s="45">
        <f t="shared" si="39"/>
        <v>40</v>
      </c>
      <c r="N37" s="49">
        <f t="shared" si="39"/>
        <v>1.3761094819159336</v>
      </c>
      <c r="Q37" s="26" t="s">
        <v>22</v>
      </c>
      <c r="R37" s="37">
        <v>20</v>
      </c>
      <c r="S37" s="37">
        <v>40</v>
      </c>
      <c r="T37" s="37">
        <v>40</v>
      </c>
      <c r="U37" s="29">
        <f>($R$27*R37+$S$27*S37+$T$27*T37)/100</f>
        <v>1.3761094819159336</v>
      </c>
      <c r="V37" s="33"/>
    </row>
    <row r="38" spans="1:22" ht="17.25">
      <c r="A38" s="50"/>
      <c r="B38" s="51"/>
      <c r="C38" s="52"/>
      <c r="D38" s="50"/>
      <c r="E38" s="54">
        <f t="shared" si="0"/>
        <v>0</v>
      </c>
      <c r="F38" s="52"/>
      <c r="G38" s="50"/>
      <c r="H38" s="5">
        <f t="shared" si="1"/>
        <v>0</v>
      </c>
      <c r="J38" s="9" t="s">
        <v>22</v>
      </c>
      <c r="K38" s="45">
        <f t="shared" si="39"/>
        <v>20</v>
      </c>
      <c r="L38" s="45">
        <f t="shared" si="39"/>
        <v>30</v>
      </c>
      <c r="M38" s="45">
        <f t="shared" si="39"/>
        <v>50</v>
      </c>
      <c r="N38" s="49">
        <f t="shared" si="39"/>
        <v>1.3703519061583578</v>
      </c>
      <c r="Q38" s="26" t="s">
        <v>22</v>
      </c>
      <c r="R38" s="37">
        <v>20</v>
      </c>
      <c r="S38" s="37">
        <v>30</v>
      </c>
      <c r="T38" s="37">
        <v>50</v>
      </c>
      <c r="U38" s="29">
        <f>($R$27*R38+$S$27*S38+$T$27*T38)/100</f>
        <v>1.3703519061583578</v>
      </c>
      <c r="V38" s="33"/>
    </row>
    <row r="39" spans="1:22" ht="17.25">
      <c r="A39" s="50"/>
      <c r="B39" s="51"/>
      <c r="C39" s="52"/>
      <c r="D39" s="50"/>
      <c r="E39" s="54">
        <f t="shared" si="0"/>
        <v>0</v>
      </c>
      <c r="F39" s="52"/>
      <c r="G39" s="50"/>
      <c r="H39" s="5">
        <f t="shared" si="1"/>
        <v>0</v>
      </c>
      <c r="J39" s="9" t="s">
        <v>67</v>
      </c>
      <c r="K39" s="45">
        <f t="shared" si="39"/>
        <v>30</v>
      </c>
      <c r="L39" s="45">
        <f t="shared" si="39"/>
        <v>30</v>
      </c>
      <c r="M39" s="45">
        <f t="shared" si="39"/>
        <v>40</v>
      </c>
      <c r="N39" s="49">
        <f t="shared" si="39"/>
        <v>1.3423460410557186</v>
      </c>
      <c r="Q39" s="26" t="s">
        <v>22</v>
      </c>
      <c r="R39" s="37">
        <v>30</v>
      </c>
      <c r="S39" s="37">
        <v>30</v>
      </c>
      <c r="T39" s="37">
        <v>40</v>
      </c>
      <c r="U39" s="29">
        <f>($R$27*R39+$S$27*S39+$T$27*T39)/100</f>
        <v>1.3423460410557186</v>
      </c>
      <c r="V39" s="33"/>
    </row>
    <row r="40" spans="1:22" ht="17.25">
      <c r="A40" s="50"/>
      <c r="B40" s="51"/>
      <c r="C40" s="52"/>
      <c r="D40" s="50"/>
      <c r="E40" s="54">
        <f t="shared" si="0"/>
        <v>0</v>
      </c>
      <c r="F40" s="52"/>
      <c r="G40" s="50"/>
      <c r="H40" s="5">
        <f t="shared" si="1"/>
        <v>0</v>
      </c>
      <c r="J40" s="6" t="s">
        <v>33</v>
      </c>
      <c r="K40" s="16">
        <f t="shared" si="39"/>
        <v>33.333333333333336</v>
      </c>
      <c r="L40" s="16">
        <f t="shared" si="39"/>
        <v>33.333333333333336</v>
      </c>
      <c r="M40" s="16">
        <f t="shared" si="39"/>
        <v>33.333333333333336</v>
      </c>
      <c r="N40" s="8">
        <f t="shared" si="39"/>
        <v>1.3953488372093024</v>
      </c>
      <c r="Q40" s="26" t="s">
        <v>23</v>
      </c>
      <c r="R40" s="36">
        <v>33.333333333333336</v>
      </c>
      <c r="S40" s="36">
        <v>33.333333333333336</v>
      </c>
      <c r="T40" s="36">
        <v>33.333333333333336</v>
      </c>
      <c r="U40" s="29">
        <f>(X28+Y28+Z28)/(AA28+AB28+AC28)</f>
        <v>1.3953488372093024</v>
      </c>
      <c r="V40" s="33"/>
    </row>
    <row r="41" spans="1:22" ht="17.25">
      <c r="A41" s="50"/>
      <c r="B41" s="51"/>
      <c r="C41" s="52"/>
      <c r="D41" s="50"/>
      <c r="E41" s="54">
        <f t="shared" si="0"/>
        <v>0</v>
      </c>
      <c r="F41" s="52"/>
      <c r="G41" s="50"/>
      <c r="H41" s="5">
        <f t="shared" si="1"/>
        <v>0</v>
      </c>
      <c r="J41" s="6" t="s">
        <v>33</v>
      </c>
      <c r="K41" s="44">
        <f t="shared" si="39"/>
        <v>20</v>
      </c>
      <c r="L41" s="44">
        <f t="shared" si="39"/>
        <v>40</v>
      </c>
      <c r="M41" s="44">
        <f t="shared" si="39"/>
        <v>40</v>
      </c>
      <c r="N41" s="8">
        <f t="shared" si="39"/>
        <v>1.3894372294372295</v>
      </c>
      <c r="Q41" s="26" t="s">
        <v>23</v>
      </c>
      <c r="R41" s="37">
        <v>20</v>
      </c>
      <c r="S41" s="37">
        <v>40</v>
      </c>
      <c r="T41" s="37">
        <v>40</v>
      </c>
      <c r="U41" s="29">
        <f>($R$28*R41+$S$28*S41+$T$28*T41)/100</f>
        <v>1.3894372294372295</v>
      </c>
      <c r="V41" s="33"/>
    </row>
    <row r="42" spans="1:22" ht="17.25">
      <c r="A42" s="50"/>
      <c r="B42" s="51"/>
      <c r="C42" s="52"/>
      <c r="D42" s="50"/>
      <c r="E42" s="54">
        <f t="shared" si="0"/>
        <v>0</v>
      </c>
      <c r="F42" s="52"/>
      <c r="G42" s="50"/>
      <c r="H42" s="5">
        <f t="shared" si="1"/>
        <v>0</v>
      </c>
      <c r="J42" s="6" t="s">
        <v>33</v>
      </c>
      <c r="K42" s="44">
        <f t="shared" si="39"/>
        <v>20</v>
      </c>
      <c r="L42" s="44">
        <f t="shared" si="39"/>
        <v>30</v>
      </c>
      <c r="M42" s="44">
        <f t="shared" si="39"/>
        <v>50</v>
      </c>
      <c r="N42" s="8">
        <f t="shared" si="39"/>
        <v>1.3773160173160173</v>
      </c>
      <c r="Q42" s="26" t="s">
        <v>23</v>
      </c>
      <c r="R42" s="37">
        <v>20</v>
      </c>
      <c r="S42" s="37">
        <v>30</v>
      </c>
      <c r="T42" s="37">
        <v>50</v>
      </c>
      <c r="U42" s="29">
        <f>($R$28*R42+$S$28*S42+$T$28*T42)/100</f>
        <v>1.3773160173160173</v>
      </c>
      <c r="V42" s="33"/>
    </row>
    <row r="43" spans="1:22" ht="17.25">
      <c r="A43" s="50"/>
      <c r="B43" s="51"/>
      <c r="C43" s="52"/>
      <c r="D43" s="50"/>
      <c r="E43" s="54">
        <f t="shared" si="0"/>
        <v>0</v>
      </c>
      <c r="F43" s="52"/>
      <c r="G43" s="50"/>
      <c r="H43" s="5">
        <f t="shared" si="1"/>
        <v>0</v>
      </c>
      <c r="J43" s="6" t="s">
        <v>33</v>
      </c>
      <c r="K43" s="44">
        <f t="shared" si="39"/>
        <v>30</v>
      </c>
      <c r="L43" s="44">
        <f t="shared" si="39"/>
        <v>30</v>
      </c>
      <c r="M43" s="44">
        <f t="shared" si="39"/>
        <v>40</v>
      </c>
      <c r="N43" s="8">
        <f t="shared" si="39"/>
        <v>1.381125541125541</v>
      </c>
      <c r="Q43" s="26" t="s">
        <v>23</v>
      </c>
      <c r="R43" s="37">
        <v>30</v>
      </c>
      <c r="S43" s="37">
        <v>30</v>
      </c>
      <c r="T43" s="37">
        <v>40</v>
      </c>
      <c r="U43" s="29">
        <f>($R$28*R43+$S$28*S43+$T$28*T43)/100</f>
        <v>1.381125541125541</v>
      </c>
      <c r="V43" s="33"/>
    </row>
    <row r="44" spans="1:22" ht="17.25">
      <c r="A44" s="50"/>
      <c r="B44" s="51"/>
      <c r="C44" s="52"/>
      <c r="D44" s="50"/>
      <c r="E44" s="54">
        <f t="shared" si="0"/>
        <v>0</v>
      </c>
      <c r="F44" s="52"/>
      <c r="G44" s="50"/>
      <c r="H44" s="5">
        <f t="shared" si="1"/>
        <v>0</v>
      </c>
      <c r="J44" s="9" t="s">
        <v>24</v>
      </c>
      <c r="K44" s="14">
        <f t="shared" si="39"/>
        <v>33.333333333333336</v>
      </c>
      <c r="L44" s="14">
        <f t="shared" si="39"/>
        <v>33.333333333333336</v>
      </c>
      <c r="M44" s="14">
        <f t="shared" si="39"/>
        <v>33.333333333333336</v>
      </c>
      <c r="N44" s="49">
        <f t="shared" si="39"/>
        <v>1.2054794520547945</v>
      </c>
      <c r="Q44" s="26" t="s">
        <v>24</v>
      </c>
      <c r="R44" s="36">
        <v>33.333333333333336</v>
      </c>
      <c r="S44" s="36">
        <v>33.333333333333336</v>
      </c>
      <c r="T44" s="36">
        <v>33.333333333333336</v>
      </c>
      <c r="U44" s="29">
        <f>(X29+Y29+Z29)/(AA29+AB29+AC29)</f>
        <v>1.2054794520547945</v>
      </c>
      <c r="V44" s="33"/>
    </row>
    <row r="45" spans="1:22" ht="17.25">
      <c r="A45" s="50"/>
      <c r="B45" s="51"/>
      <c r="C45" s="52"/>
      <c r="D45" s="50"/>
      <c r="E45" s="54">
        <f t="shared" si="0"/>
        <v>0</v>
      </c>
      <c r="F45" s="52"/>
      <c r="G45" s="50"/>
      <c r="H45" s="5">
        <f t="shared" si="1"/>
        <v>0</v>
      </c>
      <c r="J45" s="9" t="s">
        <v>24</v>
      </c>
      <c r="K45" s="45">
        <f t="shared" si="39"/>
        <v>20</v>
      </c>
      <c r="L45" s="45">
        <f t="shared" si="39"/>
        <v>40</v>
      </c>
      <c r="M45" s="45">
        <f t="shared" si="39"/>
        <v>40</v>
      </c>
      <c r="N45" s="49">
        <f t="shared" si="39"/>
        <v>1.1818181818181819</v>
      </c>
      <c r="Q45" s="26" t="s">
        <v>24</v>
      </c>
      <c r="R45" s="37">
        <v>20</v>
      </c>
      <c r="S45" s="37">
        <v>40</v>
      </c>
      <c r="T45" s="37">
        <v>40</v>
      </c>
      <c r="U45" s="29">
        <f>($R$29*R45+$S$29*S45+$T$29*T45)/100</f>
        <v>1.1818181818181819</v>
      </c>
      <c r="V45" s="33"/>
    </row>
    <row r="46" spans="1:22" ht="17.25">
      <c r="A46" s="50"/>
      <c r="B46" s="51"/>
      <c r="C46" s="52"/>
      <c r="D46" s="50"/>
      <c r="E46" s="54">
        <f t="shared" si="0"/>
        <v>0</v>
      </c>
      <c r="F46" s="52"/>
      <c r="G46" s="50"/>
      <c r="H46" s="5">
        <f t="shared" si="1"/>
        <v>0</v>
      </c>
      <c r="J46" s="9" t="s">
        <v>24</v>
      </c>
      <c r="K46" s="45">
        <f t="shared" si="39"/>
        <v>20</v>
      </c>
      <c r="L46" s="45">
        <f t="shared" si="39"/>
        <v>30</v>
      </c>
      <c r="M46" s="45">
        <f t="shared" si="39"/>
        <v>50</v>
      </c>
      <c r="N46" s="49">
        <f t="shared" si="39"/>
        <v>1.1363636363636365</v>
      </c>
      <c r="Q46" s="26" t="s">
        <v>24</v>
      </c>
      <c r="R46" s="37">
        <v>20</v>
      </c>
      <c r="S46" s="37">
        <v>30</v>
      </c>
      <c r="T46" s="37">
        <v>50</v>
      </c>
      <c r="U46" s="29">
        <f>($R$29*R46+$S$29*S46+$T$29*T46)/100</f>
        <v>1.1363636363636365</v>
      </c>
      <c r="V46" s="33"/>
    </row>
    <row r="47" spans="1:22" ht="17.25">
      <c r="A47" s="50"/>
      <c r="B47" s="51"/>
      <c r="C47" s="52"/>
      <c r="D47" s="50"/>
      <c r="E47" s="54">
        <f t="shared" si="0"/>
        <v>0</v>
      </c>
      <c r="F47" s="52"/>
      <c r="G47" s="50"/>
      <c r="H47" s="5">
        <f t="shared" si="1"/>
        <v>0</v>
      </c>
      <c r="J47" s="15" t="s">
        <v>24</v>
      </c>
      <c r="K47" s="45">
        <f t="shared" si="39"/>
        <v>30</v>
      </c>
      <c r="L47" s="45">
        <f t="shared" si="39"/>
        <v>30</v>
      </c>
      <c r="M47" s="45">
        <f t="shared" si="39"/>
        <v>40</v>
      </c>
      <c r="N47" s="49">
        <f t="shared" si="39"/>
        <v>1.1363636363636365</v>
      </c>
      <c r="Q47" s="38" t="s">
        <v>24</v>
      </c>
      <c r="R47" s="39">
        <v>30</v>
      </c>
      <c r="S47" s="39">
        <v>30</v>
      </c>
      <c r="T47" s="39">
        <v>40</v>
      </c>
      <c r="U47" s="40">
        <f>($R$29*R47+$S$29*S47+$T$29*T47)/100</f>
        <v>1.1363636363636365</v>
      </c>
      <c r="V47" s="33"/>
    </row>
    <row r="48" spans="1:22" ht="17.25">
      <c r="A48" s="50"/>
      <c r="B48" s="51"/>
      <c r="C48" s="52"/>
      <c r="D48" s="50"/>
      <c r="E48" s="54">
        <f t="shared" si="0"/>
        <v>0</v>
      </c>
      <c r="F48" s="52"/>
      <c r="G48" s="50"/>
      <c r="H48" s="5">
        <f t="shared" si="1"/>
        <v>0</v>
      </c>
      <c r="J48" s="13" t="s">
        <v>25</v>
      </c>
      <c r="K48" s="16">
        <f t="shared" si="39"/>
        <v>33.333333333333336</v>
      </c>
      <c r="L48" s="16">
        <f t="shared" si="39"/>
        <v>33.333333333333336</v>
      </c>
      <c r="M48" s="16">
        <f t="shared" si="39"/>
        <v>33.333333333333336</v>
      </c>
      <c r="N48" s="8">
        <f t="shared" si="39"/>
        <v>1.4774774774774775</v>
      </c>
      <c r="Q48" s="38" t="s">
        <v>25</v>
      </c>
      <c r="R48" s="41">
        <v>33.333333333333336</v>
      </c>
      <c r="S48" s="41">
        <v>33.333333333333336</v>
      </c>
      <c r="T48" s="41">
        <v>33.333333333333336</v>
      </c>
      <c r="U48" s="40">
        <f>(X30+Y30+Z30)/(AA30+AB30+AC30)</f>
        <v>1.4774774774774775</v>
      </c>
      <c r="V48" s="33"/>
    </row>
    <row r="49" spans="1:22" ht="17.25">
      <c r="A49" s="50"/>
      <c r="B49" s="51"/>
      <c r="C49" s="52"/>
      <c r="D49" s="50"/>
      <c r="E49" s="54">
        <f t="shared" si="0"/>
        <v>0</v>
      </c>
      <c r="F49" s="52"/>
      <c r="G49" s="50"/>
      <c r="H49" s="5">
        <f t="shared" si="1"/>
        <v>0</v>
      </c>
      <c r="J49" s="13" t="s">
        <v>25</v>
      </c>
      <c r="K49" s="44">
        <f t="shared" si="39"/>
        <v>20</v>
      </c>
      <c r="L49" s="44">
        <f t="shared" si="39"/>
        <v>40</v>
      </c>
      <c r="M49" s="44">
        <f t="shared" si="39"/>
        <v>40</v>
      </c>
      <c r="N49" s="8">
        <f t="shared" si="39"/>
        <v>1.5176190476190476</v>
      </c>
      <c r="Q49" s="38" t="s">
        <v>25</v>
      </c>
      <c r="R49" s="39">
        <v>20</v>
      </c>
      <c r="S49" s="39">
        <v>40</v>
      </c>
      <c r="T49" s="39">
        <v>40</v>
      </c>
      <c r="U49" s="40">
        <f>($R$30*R49+$S$30*S49+$T$30*T49)/100</f>
        <v>1.5176190476190476</v>
      </c>
      <c r="V49" s="33"/>
    </row>
    <row r="50" spans="1:22" ht="17.25">
      <c r="A50" s="50"/>
      <c r="B50" s="51"/>
      <c r="C50" s="52"/>
      <c r="D50" s="50"/>
      <c r="E50" s="54">
        <f t="shared" si="0"/>
        <v>0</v>
      </c>
      <c r="F50" s="52"/>
      <c r="G50" s="50"/>
      <c r="H50" s="5">
        <f t="shared" si="1"/>
        <v>0</v>
      </c>
      <c r="J50" s="13" t="s">
        <v>25</v>
      </c>
      <c r="K50" s="44">
        <f t="shared" si="39"/>
        <v>20</v>
      </c>
      <c r="L50" s="44">
        <f t="shared" si="39"/>
        <v>30</v>
      </c>
      <c r="M50" s="44">
        <f t="shared" si="39"/>
        <v>50</v>
      </c>
      <c r="N50" s="8">
        <f t="shared" si="39"/>
        <v>1.533452380952381</v>
      </c>
      <c r="Q50" s="38" t="s">
        <v>25</v>
      </c>
      <c r="R50" s="39">
        <v>20</v>
      </c>
      <c r="S50" s="39">
        <v>30</v>
      </c>
      <c r="T50" s="39">
        <v>50</v>
      </c>
      <c r="U50" s="40">
        <f>($R$30*R50+$S$30*S50+$T$30*T50)/100</f>
        <v>1.533452380952381</v>
      </c>
      <c r="V50" s="33"/>
    </row>
    <row r="51" spans="1:22" ht="17.25">
      <c r="A51" s="50"/>
      <c r="B51" s="51"/>
      <c r="C51" s="52"/>
      <c r="D51" s="50"/>
      <c r="E51" s="54">
        <f t="shared" si="0"/>
        <v>0</v>
      </c>
      <c r="F51" s="52"/>
      <c r="G51" s="50"/>
      <c r="H51" s="5">
        <f t="shared" si="1"/>
        <v>0</v>
      </c>
      <c r="J51" s="13" t="s">
        <v>25</v>
      </c>
      <c r="K51" s="44">
        <f t="shared" si="39"/>
        <v>30</v>
      </c>
      <c r="L51" s="44">
        <f t="shared" si="39"/>
        <v>30</v>
      </c>
      <c r="M51" s="44">
        <f t="shared" si="39"/>
        <v>40</v>
      </c>
      <c r="N51" s="8">
        <f t="shared" si="39"/>
        <v>1.5114285714285713</v>
      </c>
      <c r="Q51" s="38" t="s">
        <v>25</v>
      </c>
      <c r="R51" s="39">
        <v>30</v>
      </c>
      <c r="S51" s="39">
        <v>30</v>
      </c>
      <c r="T51" s="39">
        <v>40</v>
      </c>
      <c r="U51" s="40">
        <f>($R$30*R51+$S$30*S51+$T$30*T51)/100</f>
        <v>1.5114285714285713</v>
      </c>
      <c r="V51" s="33"/>
    </row>
    <row r="52" spans="1:22" ht="17.25">
      <c r="A52" s="50"/>
      <c r="B52" s="51"/>
      <c r="C52" s="52"/>
      <c r="D52" s="50"/>
      <c r="E52" s="54">
        <f t="shared" si="0"/>
        <v>0</v>
      </c>
      <c r="F52" s="52"/>
      <c r="G52" s="50"/>
      <c r="H52" s="5">
        <f t="shared" si="1"/>
        <v>0</v>
      </c>
      <c r="Q52" s="42"/>
      <c r="R52" s="43"/>
      <c r="S52" s="43"/>
      <c r="T52" s="43"/>
      <c r="V52" s="33"/>
    </row>
    <row r="53" spans="1:22" ht="17.25">
      <c r="A53" s="50"/>
      <c r="B53" s="51"/>
      <c r="C53" s="52"/>
      <c r="D53" s="50"/>
      <c r="E53" s="54">
        <f t="shared" si="0"/>
        <v>0</v>
      </c>
      <c r="F53" s="52"/>
      <c r="G53" s="50"/>
      <c r="H53" s="5">
        <f t="shared" si="1"/>
        <v>0</v>
      </c>
      <c r="Q53" s="43"/>
      <c r="R53" s="43"/>
      <c r="S53" s="43"/>
      <c r="T53" s="43"/>
      <c r="V53" s="33"/>
    </row>
    <row r="54" spans="1:22" ht="17.25">
      <c r="A54" s="50"/>
      <c r="B54" s="51"/>
      <c r="C54" s="52"/>
      <c r="D54" s="50"/>
      <c r="E54" s="54">
        <f t="shared" si="0"/>
        <v>0</v>
      </c>
      <c r="F54" s="52"/>
      <c r="G54" s="50"/>
      <c r="H54" s="5">
        <f t="shared" si="1"/>
        <v>0</v>
      </c>
      <c r="Q54" s="43"/>
      <c r="R54" s="43"/>
      <c r="S54" s="43"/>
      <c r="T54" s="43"/>
      <c r="V54" s="33"/>
    </row>
    <row r="55" spans="1:22" ht="17.25">
      <c r="A55" s="50"/>
      <c r="B55" s="51"/>
      <c r="C55" s="52"/>
      <c r="D55" s="50"/>
      <c r="E55" s="54">
        <f t="shared" si="0"/>
        <v>0</v>
      </c>
      <c r="F55" s="52"/>
      <c r="G55" s="50"/>
      <c r="H55" s="5">
        <f t="shared" si="1"/>
        <v>0</v>
      </c>
      <c r="Q55" s="43"/>
      <c r="R55" s="43"/>
      <c r="S55" s="43"/>
      <c r="T55" s="43"/>
      <c r="V55" s="33"/>
    </row>
    <row r="56" spans="1:22" ht="17.25">
      <c r="A56" s="50"/>
      <c r="B56" s="51"/>
      <c r="C56" s="52"/>
      <c r="D56" s="50"/>
      <c r="E56" s="54">
        <f t="shared" si="0"/>
        <v>0</v>
      </c>
      <c r="F56" s="52"/>
      <c r="G56" s="50"/>
      <c r="H56" s="5">
        <f t="shared" si="1"/>
        <v>0</v>
      </c>
      <c r="Q56" s="43"/>
      <c r="R56" s="43"/>
      <c r="S56" s="43"/>
      <c r="T56" s="43"/>
      <c r="V56" s="33"/>
    </row>
    <row r="57" spans="1:22" ht="17.25">
      <c r="A57" s="50"/>
      <c r="B57" s="51"/>
      <c r="C57" s="52"/>
      <c r="D57" s="50"/>
      <c r="E57" s="54">
        <f t="shared" si="0"/>
        <v>0</v>
      </c>
      <c r="F57" s="52"/>
      <c r="G57" s="50"/>
      <c r="H57" s="5">
        <f t="shared" si="1"/>
        <v>0</v>
      </c>
      <c r="Q57" s="43"/>
      <c r="R57" s="43"/>
      <c r="S57" s="43"/>
      <c r="T57" s="43"/>
      <c r="V57" s="33"/>
    </row>
    <row r="58" spans="1:22" ht="17.25">
      <c r="A58" s="50"/>
      <c r="B58" s="51"/>
      <c r="C58" s="52"/>
      <c r="D58" s="50"/>
      <c r="E58" s="54">
        <f t="shared" si="0"/>
        <v>0</v>
      </c>
      <c r="F58" s="52"/>
      <c r="G58" s="50"/>
      <c r="H58" s="5">
        <f t="shared" si="1"/>
        <v>0</v>
      </c>
      <c r="Q58" s="43"/>
      <c r="R58" s="43"/>
      <c r="S58" s="43"/>
      <c r="T58" s="43"/>
      <c r="V58" s="33"/>
    </row>
    <row r="59" spans="1:22" ht="17.25">
      <c r="A59" s="50"/>
      <c r="B59" s="51"/>
      <c r="C59" s="52"/>
      <c r="D59" s="50"/>
      <c r="E59" s="54">
        <f t="shared" si="0"/>
        <v>0</v>
      </c>
      <c r="F59" s="52"/>
      <c r="G59" s="50"/>
      <c r="H59" s="5">
        <f t="shared" si="1"/>
        <v>0</v>
      </c>
      <c r="Q59" s="43"/>
      <c r="R59" s="43"/>
      <c r="S59" s="43"/>
      <c r="T59" s="43"/>
      <c r="V59" s="33"/>
    </row>
    <row r="60" spans="1:22" ht="17.25">
      <c r="A60" s="50"/>
      <c r="B60" s="51"/>
      <c r="C60" s="52"/>
      <c r="D60" s="50"/>
      <c r="E60" s="54">
        <f t="shared" si="0"/>
        <v>0</v>
      </c>
      <c r="F60" s="52"/>
      <c r="G60" s="50"/>
      <c r="H60" s="5">
        <f t="shared" si="1"/>
        <v>0</v>
      </c>
      <c r="Q60" s="43"/>
      <c r="R60" s="43"/>
      <c r="S60" s="43"/>
      <c r="T60" s="43"/>
      <c r="V60" s="33"/>
    </row>
    <row r="61" spans="1:22" ht="17.25">
      <c r="A61" s="50"/>
      <c r="B61" s="51"/>
      <c r="C61" s="52"/>
      <c r="D61" s="50"/>
      <c r="E61" s="54">
        <f t="shared" si="0"/>
        <v>0</v>
      </c>
      <c r="F61" s="52"/>
      <c r="G61" s="50"/>
      <c r="H61" s="5">
        <f t="shared" si="1"/>
        <v>0</v>
      </c>
      <c r="Q61" s="43"/>
      <c r="R61" s="43"/>
      <c r="S61" s="43"/>
      <c r="T61" s="43"/>
      <c r="V61" s="33"/>
    </row>
    <row r="62" spans="1:22" ht="17.25">
      <c r="A62" s="50"/>
      <c r="B62" s="51"/>
      <c r="C62" s="52"/>
      <c r="D62" s="50"/>
      <c r="E62" s="54">
        <f t="shared" si="0"/>
        <v>0</v>
      </c>
      <c r="F62" s="52"/>
      <c r="G62" s="50"/>
      <c r="H62" s="5">
        <f t="shared" si="1"/>
        <v>0</v>
      </c>
      <c r="Q62" s="43"/>
      <c r="R62" s="43"/>
      <c r="S62" s="43"/>
      <c r="T62" s="43"/>
      <c r="V62" s="33"/>
    </row>
    <row r="63" spans="1:22" ht="17.25">
      <c r="A63" s="50"/>
      <c r="B63" s="51"/>
      <c r="C63" s="52"/>
      <c r="D63" s="50"/>
      <c r="E63" s="54">
        <f t="shared" si="0"/>
        <v>0</v>
      </c>
      <c r="F63" s="52"/>
      <c r="G63" s="50"/>
      <c r="H63" s="5">
        <f t="shared" si="1"/>
        <v>0</v>
      </c>
    </row>
    <row r="64" spans="1:22" ht="17.25">
      <c r="A64" s="50"/>
      <c r="B64" s="51"/>
      <c r="C64" s="52"/>
      <c r="D64" s="50"/>
      <c r="E64" s="54">
        <f t="shared" si="0"/>
        <v>0</v>
      </c>
      <c r="F64" s="52"/>
      <c r="G64" s="50"/>
      <c r="H64" s="5">
        <f t="shared" si="1"/>
        <v>0</v>
      </c>
    </row>
    <row r="65" spans="1:8" ht="17.25">
      <c r="A65" s="50"/>
      <c r="B65" s="51"/>
      <c r="C65" s="52"/>
      <c r="D65" s="50"/>
      <c r="E65" s="54">
        <f t="shared" si="0"/>
        <v>0</v>
      </c>
      <c r="F65" s="52"/>
      <c r="G65" s="50"/>
      <c r="H65" s="5">
        <f t="shared" si="1"/>
        <v>0</v>
      </c>
    </row>
    <row r="66" spans="1:8" ht="17.25">
      <c r="A66" s="50"/>
      <c r="B66" s="51"/>
      <c r="C66" s="52"/>
      <c r="D66" s="50"/>
      <c r="E66" s="54">
        <f t="shared" si="0"/>
        <v>0</v>
      </c>
      <c r="F66" s="52"/>
      <c r="G66" s="50"/>
      <c r="H66" s="5">
        <f t="shared" si="1"/>
        <v>0</v>
      </c>
    </row>
    <row r="67" spans="1:8" ht="17.25">
      <c r="A67" s="50"/>
      <c r="B67" s="51"/>
      <c r="C67" s="52"/>
      <c r="D67" s="50"/>
      <c r="E67" s="54">
        <f t="shared" si="0"/>
        <v>0</v>
      </c>
      <c r="F67" s="52"/>
      <c r="G67" s="50"/>
      <c r="H67" s="5">
        <f t="shared" si="1"/>
        <v>0</v>
      </c>
    </row>
    <row r="68" spans="1:8" ht="17.25">
      <c r="A68" s="50"/>
      <c r="B68" s="51"/>
      <c r="C68" s="52"/>
      <c r="D68" s="50"/>
      <c r="E68" s="54">
        <f t="shared" si="0"/>
        <v>0</v>
      </c>
      <c r="F68" s="52"/>
      <c r="G68" s="50"/>
      <c r="H68" s="5">
        <f t="shared" si="1"/>
        <v>0</v>
      </c>
    </row>
    <row r="69" spans="1:8" ht="17.25">
      <c r="A69" s="50"/>
      <c r="B69" s="51"/>
      <c r="C69" s="52"/>
      <c r="D69" s="50"/>
      <c r="E69" s="54">
        <f t="shared" ref="E69:E72" si="40">C69*D69</f>
        <v>0</v>
      </c>
      <c r="F69" s="52"/>
      <c r="G69" s="50"/>
      <c r="H69" s="5">
        <f t="shared" ref="H69:H72" si="41">F69*G69</f>
        <v>0</v>
      </c>
    </row>
    <row r="70" spans="1:8" ht="17.25">
      <c r="A70" s="50"/>
      <c r="B70" s="51"/>
      <c r="C70" s="52"/>
      <c r="D70" s="50"/>
      <c r="E70" s="54">
        <f t="shared" si="40"/>
        <v>0</v>
      </c>
      <c r="F70" s="52"/>
      <c r="G70" s="50"/>
      <c r="H70" s="5">
        <f t="shared" si="41"/>
        <v>0</v>
      </c>
    </row>
    <row r="71" spans="1:8" ht="17.25">
      <c r="A71" s="50"/>
      <c r="B71" s="51"/>
      <c r="C71" s="52"/>
      <c r="D71" s="50"/>
      <c r="E71" s="54">
        <f t="shared" si="40"/>
        <v>0</v>
      </c>
      <c r="F71" s="52"/>
      <c r="G71" s="50"/>
      <c r="H71" s="5">
        <f t="shared" si="41"/>
        <v>0</v>
      </c>
    </row>
    <row r="72" spans="1:8" ht="17.25">
      <c r="A72" s="50"/>
      <c r="B72" s="51"/>
      <c r="C72" s="52"/>
      <c r="D72" s="50"/>
      <c r="E72" s="54">
        <f t="shared" si="40"/>
        <v>0</v>
      </c>
      <c r="F72" s="52"/>
      <c r="G72" s="50"/>
      <c r="H72" s="5">
        <f t="shared" si="41"/>
        <v>0</v>
      </c>
    </row>
  </sheetData>
  <sheetProtection sheet="1" selectLockedCells="1"/>
  <mergeCells count="1">
    <mergeCell ref="A3:H3"/>
  </mergeCells>
  <phoneticPr fontId="1" type="noConversion"/>
  <dataValidations count="2">
    <dataValidation type="list" allowBlank="1" showInputMessage="1" showErrorMessage="1" sqref="B5:B72">
      <formula1>"국어,수학,영어,과학,사회,기타"</formula1>
    </dataValidation>
    <dataValidation type="list" allowBlank="1" showInputMessage="1" showErrorMessage="1" sqref="A5:A72">
      <formula1>"1,2,3"</formula1>
    </dataValidation>
  </dataValidations>
  <pageMargins left="0.25" right="0.25" top="0.75" bottom="0.75" header="0.3" footer="0.3"/>
  <pageSetup paperSize="9" scale="3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내신추이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CEO</cp:lastModifiedBy>
  <cp:lastPrinted>2020-08-20T08:51:21Z</cp:lastPrinted>
  <dcterms:created xsi:type="dcterms:W3CDTF">2020-05-13T02:28:44Z</dcterms:created>
  <dcterms:modified xsi:type="dcterms:W3CDTF">2020-08-22T10:56:10Z</dcterms:modified>
</cp:coreProperties>
</file>