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75" yWindow="750" windowWidth="12315" windowHeight="11085"/>
  </bookViews>
  <sheets>
    <sheet name="고려대" sheetId="1" r:id="rId1"/>
    <sheet name="연세대" sheetId="2" r:id="rId2"/>
    <sheet name="경쟁률" sheetId="6" r:id="rId3"/>
  </sheets>
  <definedNames>
    <definedName name="_xlnm._FilterDatabase" localSheetId="2" hidden="1">경쟁률!$E$3:$I$57</definedName>
  </definedNames>
  <calcPr calcId="145621"/>
</workbook>
</file>

<file path=xl/calcChain.xml><?xml version="1.0" encoding="utf-8"?>
<calcChain xmlns="http://schemas.openxmlformats.org/spreadsheetml/2006/main">
  <c r="AW4" i="1" l="1"/>
  <c r="AW11" i="1"/>
  <c r="AW33" i="1"/>
  <c r="AW24" i="1"/>
  <c r="AW25" i="1"/>
  <c r="AW30" i="1"/>
  <c r="AW8" i="1"/>
  <c r="AW18" i="1"/>
  <c r="AW15" i="1"/>
  <c r="AW21" i="1"/>
  <c r="AW22" i="1"/>
  <c r="AW7" i="1"/>
  <c r="AW6" i="1"/>
  <c r="AW26" i="1"/>
  <c r="AW17" i="1"/>
  <c r="AW20" i="1"/>
  <c r="AW5" i="1"/>
  <c r="AW14" i="1"/>
  <c r="AW29" i="1"/>
  <c r="AW23" i="1"/>
  <c r="AW16" i="1"/>
  <c r="AW28" i="1"/>
  <c r="AW19" i="1"/>
  <c r="AW31" i="1"/>
  <c r="AW13" i="1"/>
  <c r="AW9" i="1"/>
  <c r="AW27" i="1"/>
  <c r="AW12" i="1"/>
  <c r="AW10" i="1"/>
  <c r="AW32" i="1"/>
  <c r="AW3" i="1"/>
  <c r="R34" i="6" l="1"/>
  <c r="Q34" i="6"/>
  <c r="T34" i="6" l="1"/>
  <c r="BB1" i="1" l="1"/>
  <c r="BB4" i="1"/>
  <c r="BB11" i="1"/>
  <c r="BB33" i="1"/>
  <c r="BB24" i="1"/>
  <c r="BB25" i="1"/>
  <c r="BB30" i="1"/>
  <c r="BB8" i="1"/>
  <c r="BB18" i="1"/>
  <c r="BB15" i="1"/>
  <c r="BB21" i="1"/>
  <c r="BB22" i="1"/>
  <c r="BB7" i="1"/>
  <c r="BB6" i="1"/>
  <c r="BB26" i="1"/>
  <c r="BB17" i="1"/>
  <c r="BB20" i="1"/>
  <c r="BB5" i="1"/>
  <c r="BB14" i="1"/>
  <c r="BB29" i="1"/>
  <c r="BB23" i="1"/>
  <c r="BB16" i="1"/>
  <c r="BB28" i="1"/>
  <c r="BB19" i="1"/>
  <c r="BB31" i="1"/>
  <c r="BB13" i="1"/>
  <c r="BB9" i="1"/>
  <c r="BB27" i="1"/>
  <c r="BB12" i="1"/>
  <c r="BB10" i="1"/>
  <c r="BB32" i="1"/>
  <c r="BB3" i="1"/>
  <c r="BB1" i="2"/>
  <c r="BB23" i="2"/>
  <c r="BB4" i="2"/>
  <c r="BB28" i="2"/>
  <c r="BB21" i="2"/>
  <c r="BB19" i="2"/>
  <c r="BB25" i="2"/>
  <c r="BB14" i="2"/>
  <c r="BB6" i="2"/>
  <c r="BB22" i="2"/>
  <c r="BB26" i="2"/>
  <c r="BB5" i="2"/>
  <c r="BB12" i="2"/>
  <c r="BB9" i="2"/>
  <c r="BB13" i="2"/>
  <c r="BB27" i="2"/>
  <c r="BB10" i="2"/>
  <c r="BB11" i="2"/>
  <c r="BB8" i="2"/>
  <c r="BB7" i="2"/>
  <c r="BB15" i="2"/>
  <c r="BB18" i="2"/>
  <c r="BB16" i="2"/>
  <c r="BB24" i="2"/>
  <c r="BB20" i="2"/>
  <c r="BB17" i="2"/>
  <c r="BB3" i="2"/>
  <c r="U23" i="2"/>
  <c r="U4" i="2"/>
  <c r="U28" i="2"/>
  <c r="U21" i="2"/>
  <c r="U19" i="2"/>
  <c r="U25" i="2"/>
  <c r="U14" i="2"/>
  <c r="U6" i="2"/>
  <c r="U22" i="2"/>
  <c r="U26" i="2"/>
  <c r="U5" i="2"/>
  <c r="U12" i="2"/>
  <c r="U9" i="2"/>
  <c r="U13" i="2"/>
  <c r="U27" i="2"/>
  <c r="U10" i="2"/>
  <c r="U11" i="2"/>
  <c r="U8" i="2"/>
  <c r="U7" i="2"/>
  <c r="U15" i="2"/>
  <c r="U18" i="2"/>
  <c r="U16" i="2"/>
  <c r="U24" i="2"/>
  <c r="U20" i="2"/>
  <c r="U17" i="2"/>
  <c r="U3" i="2"/>
  <c r="U29" i="2" s="1"/>
  <c r="U4" i="1"/>
  <c r="U11" i="1"/>
  <c r="U33" i="1"/>
  <c r="U24" i="1"/>
  <c r="U25" i="1"/>
  <c r="U30" i="1"/>
  <c r="U8" i="1"/>
  <c r="U18" i="1"/>
  <c r="U15" i="1"/>
  <c r="U21" i="1"/>
  <c r="U22" i="1"/>
  <c r="U7" i="1"/>
  <c r="U6" i="1"/>
  <c r="U26" i="1"/>
  <c r="U17" i="1"/>
  <c r="U20" i="1"/>
  <c r="U5" i="1"/>
  <c r="U14" i="1"/>
  <c r="U29" i="1"/>
  <c r="U23" i="1"/>
  <c r="U16" i="1"/>
  <c r="U28" i="1"/>
  <c r="U19" i="1"/>
  <c r="U31" i="1"/>
  <c r="U13" i="1"/>
  <c r="U9" i="1"/>
  <c r="U27" i="1"/>
  <c r="U12" i="1"/>
  <c r="U10" i="1"/>
  <c r="U32" i="1"/>
  <c r="U3" i="1"/>
  <c r="U34" i="1" l="1"/>
  <c r="AX4" i="1"/>
  <c r="AZ4" i="1" s="1"/>
  <c r="AX11" i="1"/>
  <c r="AZ11" i="1" s="1"/>
  <c r="AX33" i="1"/>
  <c r="AZ33" i="1" s="1"/>
  <c r="AX24" i="1"/>
  <c r="AZ24" i="1" s="1"/>
  <c r="AX25" i="1"/>
  <c r="AY25" i="1" s="1"/>
  <c r="AX30" i="1"/>
  <c r="AZ30" i="1" s="1"/>
  <c r="AX8" i="1"/>
  <c r="AY8" i="1" s="1"/>
  <c r="AX18" i="1"/>
  <c r="AY18" i="1" s="1"/>
  <c r="AX15" i="1"/>
  <c r="AZ15" i="1" s="1"/>
  <c r="AX21" i="1"/>
  <c r="AZ21" i="1" s="1"/>
  <c r="AX22" i="1"/>
  <c r="AZ22" i="1" s="1"/>
  <c r="AX7" i="1"/>
  <c r="AY7" i="1" s="1"/>
  <c r="AX6" i="1"/>
  <c r="AZ6" i="1" s="1"/>
  <c r="AX26" i="1"/>
  <c r="AY26" i="1" s="1"/>
  <c r="AX17" i="1"/>
  <c r="AZ17" i="1" s="1"/>
  <c r="AX20" i="1"/>
  <c r="AY20" i="1" s="1"/>
  <c r="AX5" i="1"/>
  <c r="AZ5" i="1" s="1"/>
  <c r="AX14" i="1"/>
  <c r="AY14" i="1" s="1"/>
  <c r="AX29" i="1"/>
  <c r="AZ29" i="1" s="1"/>
  <c r="AX23" i="1"/>
  <c r="AY23" i="1" s="1"/>
  <c r="AX16" i="1"/>
  <c r="AY16" i="1" s="1"/>
  <c r="AX28" i="1"/>
  <c r="AZ28" i="1" s="1"/>
  <c r="AX19" i="1"/>
  <c r="AZ19" i="1" s="1"/>
  <c r="AX31" i="1"/>
  <c r="AZ31" i="1" s="1"/>
  <c r="AX13" i="1"/>
  <c r="AZ13" i="1" s="1"/>
  <c r="AX9" i="1"/>
  <c r="AZ9" i="1" s="1"/>
  <c r="AX27" i="1"/>
  <c r="AZ27" i="1" s="1"/>
  <c r="AX12" i="1"/>
  <c r="AZ12" i="1" s="1"/>
  <c r="AX10" i="1"/>
  <c r="AZ10" i="1" s="1"/>
  <c r="AX32" i="1"/>
  <c r="AY32" i="1" s="1"/>
  <c r="AX3" i="1"/>
  <c r="AY3" i="1" s="1"/>
  <c r="AX3" i="2"/>
  <c r="AZ3" i="2" s="1"/>
  <c r="AX23" i="2"/>
  <c r="AZ23" i="2" s="1"/>
  <c r="AX4" i="2"/>
  <c r="AZ4" i="2" s="1"/>
  <c r="AX28" i="2"/>
  <c r="AY28" i="2" s="1"/>
  <c r="AX21" i="2"/>
  <c r="AY21" i="2" s="1"/>
  <c r="AX19" i="2"/>
  <c r="AZ19" i="2" s="1"/>
  <c r="AX25" i="2"/>
  <c r="AZ25" i="2" s="1"/>
  <c r="AX14" i="2"/>
  <c r="AZ14" i="2" s="1"/>
  <c r="AX6" i="2"/>
  <c r="AZ6" i="2" s="1"/>
  <c r="AX22" i="2"/>
  <c r="AZ22" i="2" s="1"/>
  <c r="AX26" i="2"/>
  <c r="AZ26" i="2" s="1"/>
  <c r="AX5" i="2"/>
  <c r="AZ5" i="2" s="1"/>
  <c r="AX12" i="2"/>
  <c r="AZ12" i="2" s="1"/>
  <c r="AX9" i="2"/>
  <c r="AZ9" i="2" s="1"/>
  <c r="AX13" i="2"/>
  <c r="AZ13" i="2" s="1"/>
  <c r="AX27" i="2"/>
  <c r="AZ27" i="2" s="1"/>
  <c r="AX10" i="2"/>
  <c r="AZ10" i="2" s="1"/>
  <c r="AX11" i="2"/>
  <c r="AZ11" i="2" s="1"/>
  <c r="AX8" i="2"/>
  <c r="AZ8" i="2" s="1"/>
  <c r="AX7" i="2"/>
  <c r="AZ7" i="2" s="1"/>
  <c r="AX15" i="2"/>
  <c r="AZ15" i="2" s="1"/>
  <c r="AX18" i="2"/>
  <c r="AZ18" i="2" s="1"/>
  <c r="AX16" i="2"/>
  <c r="AY16" i="2" s="1"/>
  <c r="AX24" i="2"/>
  <c r="AY24" i="2" s="1"/>
  <c r="AX20" i="2"/>
  <c r="AZ20" i="2" s="1"/>
  <c r="AX17" i="2"/>
  <c r="AZ17" i="2" s="1"/>
  <c r="AW23" i="2"/>
  <c r="AW4" i="2"/>
  <c r="AW28" i="2"/>
  <c r="AW21" i="2"/>
  <c r="AW19" i="2"/>
  <c r="AW25" i="2"/>
  <c r="AW14" i="2"/>
  <c r="AW6" i="2"/>
  <c r="AW22" i="2"/>
  <c r="AW26" i="2"/>
  <c r="AW5" i="2"/>
  <c r="AW12" i="2"/>
  <c r="AW9" i="2"/>
  <c r="AW13" i="2"/>
  <c r="AW27" i="2"/>
  <c r="AW10" i="2"/>
  <c r="AW11" i="2"/>
  <c r="AW8" i="2"/>
  <c r="AW7" i="2"/>
  <c r="AW15" i="2"/>
  <c r="AW18" i="2"/>
  <c r="AW16" i="2"/>
  <c r="AW24" i="2"/>
  <c r="AW20" i="2"/>
  <c r="AW17" i="2"/>
  <c r="AW3" i="2"/>
  <c r="AV3" i="2"/>
  <c r="AV23" i="2"/>
  <c r="AV4" i="2"/>
  <c r="AV28" i="2"/>
  <c r="AV21" i="2"/>
  <c r="AV19" i="2"/>
  <c r="AV25" i="2"/>
  <c r="AV14" i="2"/>
  <c r="AV6" i="2"/>
  <c r="AV22" i="2"/>
  <c r="AV26" i="2"/>
  <c r="AV5" i="2"/>
  <c r="AV12" i="2"/>
  <c r="AV9" i="2"/>
  <c r="AV13" i="2"/>
  <c r="AV27" i="2"/>
  <c r="AV10" i="2"/>
  <c r="AV11" i="2"/>
  <c r="AV8" i="2"/>
  <c r="AV7" i="2"/>
  <c r="AV15" i="2"/>
  <c r="AV18" i="2"/>
  <c r="AV16" i="2"/>
  <c r="AV24" i="2"/>
  <c r="AV20" i="2"/>
  <c r="AV17" i="2"/>
  <c r="AV4" i="1"/>
  <c r="AV11" i="1"/>
  <c r="AV33" i="1"/>
  <c r="AV24" i="1"/>
  <c r="AV25" i="1"/>
  <c r="AV30" i="1"/>
  <c r="AV8" i="1"/>
  <c r="AV18" i="1"/>
  <c r="AV15" i="1"/>
  <c r="AV21" i="1"/>
  <c r="AV22" i="1"/>
  <c r="AV7" i="1"/>
  <c r="AV6" i="1"/>
  <c r="AV26" i="1"/>
  <c r="AV17" i="1"/>
  <c r="AV20" i="1"/>
  <c r="AV5" i="1"/>
  <c r="AV14" i="1"/>
  <c r="AV29" i="1"/>
  <c r="AV23" i="1"/>
  <c r="AV16" i="1"/>
  <c r="AV28" i="1"/>
  <c r="AV19" i="1"/>
  <c r="AV31" i="1"/>
  <c r="AV13" i="1"/>
  <c r="AV9" i="1"/>
  <c r="AV27" i="1"/>
  <c r="AV12" i="1"/>
  <c r="AV10" i="1"/>
  <c r="AV32" i="1"/>
  <c r="AV3" i="1"/>
  <c r="AN29" i="2"/>
  <c r="AS34" i="1"/>
  <c r="AY21" i="1" l="1"/>
  <c r="AY27" i="1"/>
  <c r="AZ24" i="2"/>
  <c r="AZ32" i="1"/>
  <c r="AY28" i="1"/>
  <c r="AY29" i="1"/>
  <c r="AY19" i="1"/>
  <c r="AZ16" i="1"/>
  <c r="AY27" i="2"/>
  <c r="AY23" i="2"/>
  <c r="AY19" i="2"/>
  <c r="AZ21" i="2"/>
  <c r="AY20" i="2"/>
  <c r="AY9" i="2"/>
  <c r="AY6" i="2"/>
  <c r="AY14" i="2"/>
  <c r="AY11" i="2"/>
  <c r="AY5" i="2"/>
  <c r="AY4" i="2"/>
  <c r="AY3" i="2"/>
  <c r="AY15" i="2"/>
  <c r="AY13" i="2"/>
  <c r="AY10" i="2"/>
  <c r="AY8" i="2"/>
  <c r="AY12" i="2"/>
  <c r="AY7" i="2"/>
  <c r="AY18" i="2"/>
  <c r="AZ16" i="2"/>
  <c r="AY17" i="2"/>
  <c r="AY31" i="1"/>
  <c r="AZ23" i="1"/>
  <c r="AZ18" i="1"/>
  <c r="AZ7" i="1"/>
  <c r="AY5" i="1"/>
  <c r="AZ3" i="1"/>
  <c r="AY12" i="1"/>
  <c r="AZ8" i="1"/>
  <c r="AY6" i="1"/>
  <c r="AZ20" i="1"/>
  <c r="AY13" i="1"/>
  <c r="AZ14" i="1"/>
  <c r="AY24" i="1"/>
  <c r="AZ28" i="2"/>
  <c r="AY26" i="2"/>
  <c r="AY25" i="2"/>
  <c r="AY22" i="2"/>
  <c r="AY33" i="1"/>
  <c r="AY22" i="1"/>
  <c r="AY17" i="1"/>
  <c r="AY15" i="1"/>
  <c r="AY11" i="1"/>
  <c r="AY30" i="1"/>
  <c r="AZ25" i="1"/>
  <c r="AY4" i="1"/>
  <c r="AY10" i="1"/>
  <c r="AY9" i="1"/>
  <c r="AZ26" i="1"/>
  <c r="AD34" i="1" l="1"/>
  <c r="AG34" i="1"/>
  <c r="AD29" i="2"/>
  <c r="AG29" i="2"/>
  <c r="AP29" i="2"/>
  <c r="AS29" i="2"/>
  <c r="AJ34" i="1"/>
  <c r="AJ29" i="2"/>
  <c r="AP34" i="1"/>
  <c r="T29" i="2" l="1"/>
  <c r="T34" i="1"/>
  <c r="AN34" i="1" l="1"/>
  <c r="AL34" i="1"/>
  <c r="AJ35" i="1" s="1"/>
  <c r="AA34" i="1"/>
  <c r="X34" i="1"/>
  <c r="V34" i="1"/>
  <c r="AL29" i="2"/>
  <c r="AJ30" i="2" s="1"/>
  <c r="X29" i="2"/>
  <c r="V35" i="1" l="1"/>
  <c r="AA29" i="2"/>
  <c r="V29" i="2"/>
  <c r="V30" i="2" s="1"/>
  <c r="S29" i="2" l="1"/>
  <c r="S30" i="2" s="1"/>
  <c r="S34" i="1" l="1"/>
  <c r="S35" i="1" s="1"/>
</calcChain>
</file>

<file path=xl/sharedStrings.xml><?xml version="1.0" encoding="utf-8"?>
<sst xmlns="http://schemas.openxmlformats.org/spreadsheetml/2006/main" count="1050" uniqueCount="427">
  <si>
    <t>학과</t>
    <phoneticPr fontId="1" type="noConversion"/>
  </si>
  <si>
    <t>유웨이</t>
    <phoneticPr fontId="1" type="noConversion"/>
  </si>
  <si>
    <t>메가</t>
    <phoneticPr fontId="1" type="noConversion"/>
  </si>
  <si>
    <t>김영일</t>
    <phoneticPr fontId="1" type="noConversion"/>
  </si>
  <si>
    <t>대성</t>
    <phoneticPr fontId="1" type="noConversion"/>
  </si>
  <si>
    <t>고속성장</t>
    <phoneticPr fontId="1" type="noConversion"/>
  </si>
  <si>
    <t>경영대학</t>
    <phoneticPr fontId="1" type="noConversion"/>
  </si>
  <si>
    <t>경제학과</t>
    <phoneticPr fontId="1" type="noConversion"/>
  </si>
  <si>
    <t>국어교육과</t>
    <phoneticPr fontId="1" type="noConversion"/>
  </si>
  <si>
    <t>국어국문학과</t>
    <phoneticPr fontId="1" type="noConversion"/>
  </si>
  <si>
    <t>국제학부</t>
    <phoneticPr fontId="1" type="noConversion"/>
  </si>
  <si>
    <t>노어노문학과</t>
    <phoneticPr fontId="1" type="noConversion"/>
  </si>
  <si>
    <t>독어독문학과</t>
    <phoneticPr fontId="1" type="noConversion"/>
  </si>
  <si>
    <t>미디어학부</t>
    <phoneticPr fontId="1" type="noConversion"/>
  </si>
  <si>
    <t>보건정책관리학부</t>
    <phoneticPr fontId="1" type="noConversion"/>
  </si>
  <si>
    <t>불어불문학과</t>
    <phoneticPr fontId="1" type="noConversion"/>
  </si>
  <si>
    <t>사학과</t>
    <phoneticPr fontId="1" type="noConversion"/>
  </si>
  <si>
    <t>사회학과</t>
    <phoneticPr fontId="1" type="noConversion"/>
  </si>
  <si>
    <t>서어서문학과</t>
    <phoneticPr fontId="1" type="noConversion"/>
  </si>
  <si>
    <t>심리학과</t>
    <phoneticPr fontId="1" type="noConversion"/>
  </si>
  <si>
    <t>식품자원경제학과</t>
    <phoneticPr fontId="1" type="noConversion"/>
  </si>
  <si>
    <t>언어학과</t>
    <phoneticPr fontId="1" type="noConversion"/>
  </si>
  <si>
    <t>역사교육과</t>
    <phoneticPr fontId="1" type="noConversion"/>
  </si>
  <si>
    <t>영어교육과</t>
    <phoneticPr fontId="1" type="noConversion"/>
  </si>
  <si>
    <t>영어영문학과</t>
    <phoneticPr fontId="1" type="noConversion"/>
  </si>
  <si>
    <t>일어일문학과</t>
    <phoneticPr fontId="1" type="noConversion"/>
  </si>
  <si>
    <t>자유전공학부</t>
    <phoneticPr fontId="1" type="noConversion"/>
  </si>
  <si>
    <t>정치외교학과</t>
    <phoneticPr fontId="1" type="noConversion"/>
  </si>
  <si>
    <t>중어중문학과</t>
    <phoneticPr fontId="1" type="noConversion"/>
  </si>
  <si>
    <t>지리교육과</t>
    <phoneticPr fontId="1" type="noConversion"/>
  </si>
  <si>
    <t>철학과</t>
    <phoneticPr fontId="1" type="noConversion"/>
  </si>
  <si>
    <t>컴퓨터학과</t>
    <phoneticPr fontId="1" type="noConversion"/>
  </si>
  <si>
    <t>통계학과</t>
    <phoneticPr fontId="1" type="noConversion"/>
  </si>
  <si>
    <t>한국사학과</t>
    <phoneticPr fontId="1" type="noConversion"/>
  </si>
  <si>
    <t>한문학과</t>
    <phoneticPr fontId="1" type="noConversion"/>
  </si>
  <si>
    <t>행정학과</t>
    <phoneticPr fontId="1" type="noConversion"/>
  </si>
  <si>
    <t>교육학과</t>
    <phoneticPr fontId="1" type="noConversion"/>
  </si>
  <si>
    <t>진학사</t>
    <phoneticPr fontId="1" type="noConversion"/>
  </si>
  <si>
    <t>경영학과</t>
    <phoneticPr fontId="1" type="noConversion"/>
  </si>
  <si>
    <t>경제학부</t>
    <phoneticPr fontId="1" type="noConversion"/>
  </si>
  <si>
    <t>국어국문학과</t>
    <phoneticPr fontId="1" type="noConversion"/>
  </si>
  <si>
    <t>노어노문학과</t>
    <phoneticPr fontId="1" type="noConversion"/>
  </si>
  <si>
    <t>독어독문학과</t>
    <phoneticPr fontId="1" type="noConversion"/>
  </si>
  <si>
    <t>문헌정보학과</t>
    <phoneticPr fontId="1" type="noConversion"/>
  </si>
  <si>
    <t>문화인류학과</t>
    <phoneticPr fontId="1" type="noConversion"/>
  </si>
  <si>
    <t>불어불문학과</t>
    <phoneticPr fontId="1" type="noConversion"/>
  </si>
  <si>
    <t>사회복지학과</t>
    <phoneticPr fontId="1" type="noConversion"/>
  </si>
  <si>
    <t>사회학과</t>
    <phoneticPr fontId="1" type="noConversion"/>
  </si>
  <si>
    <t>생활디자인학과</t>
    <phoneticPr fontId="1" type="noConversion"/>
  </si>
  <si>
    <t>식품영양학과</t>
    <phoneticPr fontId="1" type="noConversion"/>
  </si>
  <si>
    <t>신학과</t>
    <phoneticPr fontId="1" type="noConversion"/>
  </si>
  <si>
    <t>실내건축학과</t>
    <phoneticPr fontId="1" type="noConversion"/>
  </si>
  <si>
    <t>심리학과</t>
    <phoneticPr fontId="1" type="noConversion"/>
  </si>
  <si>
    <t>아동가족학과</t>
    <phoneticPr fontId="1" type="noConversion"/>
  </si>
  <si>
    <t>언론홍보영상학부</t>
    <phoneticPr fontId="1" type="noConversion"/>
  </si>
  <si>
    <t>영어영문학과</t>
    <phoneticPr fontId="1" type="noConversion"/>
  </si>
  <si>
    <t>응용통계학과</t>
    <phoneticPr fontId="1" type="noConversion"/>
  </si>
  <si>
    <t>의류환경학과</t>
    <phoneticPr fontId="1" type="noConversion"/>
  </si>
  <si>
    <t>정치외교학과</t>
    <phoneticPr fontId="1" type="noConversion"/>
  </si>
  <si>
    <t>중어중문학과</t>
    <phoneticPr fontId="1" type="noConversion"/>
  </si>
  <si>
    <t>행정학과</t>
    <phoneticPr fontId="1" type="noConversion"/>
  </si>
  <si>
    <t>대성표점</t>
    <phoneticPr fontId="1" type="noConversion"/>
  </si>
  <si>
    <t>대성표점</t>
    <phoneticPr fontId="1" type="noConversion"/>
  </si>
  <si>
    <t>고려대</t>
    <phoneticPr fontId="1" type="noConversion"/>
  </si>
  <si>
    <t>연세대</t>
    <phoneticPr fontId="1" type="noConversion"/>
  </si>
  <si>
    <t>인원</t>
    <phoneticPr fontId="1" type="noConversion"/>
  </si>
  <si>
    <t>오르비</t>
    <phoneticPr fontId="1" type="noConversion"/>
  </si>
  <si>
    <t>실지원자수</t>
    <phoneticPr fontId="1" type="noConversion"/>
  </si>
  <si>
    <t>진학사</t>
    <phoneticPr fontId="1" type="noConversion"/>
  </si>
  <si>
    <t>최종예상컷</t>
    <phoneticPr fontId="1" type="noConversion"/>
  </si>
  <si>
    <t>교육학부</t>
    <phoneticPr fontId="1" type="noConversion"/>
  </si>
  <si>
    <t>+</t>
    <phoneticPr fontId="1" type="noConversion"/>
  </si>
  <si>
    <t>+</t>
    <phoneticPr fontId="1" type="noConversion"/>
  </si>
  <si>
    <t>+</t>
    <phoneticPr fontId="1" type="noConversion"/>
  </si>
  <si>
    <t>페이트%</t>
    <phoneticPr fontId="1" type="noConversion"/>
  </si>
  <si>
    <t>페이트%</t>
    <phoneticPr fontId="1" type="noConversion"/>
  </si>
  <si>
    <t>충원</t>
    <phoneticPr fontId="1" type="noConversion"/>
  </si>
  <si>
    <t>작년경쟁률</t>
    <phoneticPr fontId="1" type="noConversion"/>
  </si>
  <si>
    <t>작년경쟁률</t>
    <phoneticPr fontId="1" type="noConversion"/>
  </si>
  <si>
    <t>전체지원자</t>
    <phoneticPr fontId="1" type="noConversion"/>
  </si>
  <si>
    <t>전체지원자</t>
    <phoneticPr fontId="1" type="noConversion"/>
  </si>
  <si>
    <t>1/2</t>
    <phoneticPr fontId="1" type="noConversion"/>
  </si>
  <si>
    <t>1/3</t>
    <phoneticPr fontId="1" type="noConversion"/>
  </si>
  <si>
    <t>1/4</t>
    <phoneticPr fontId="1" type="noConversion"/>
  </si>
  <si>
    <t>전체경쟁률</t>
    <phoneticPr fontId="1" type="noConversion"/>
  </si>
  <si>
    <t>실제경쟁률</t>
    <phoneticPr fontId="1" type="noConversion"/>
  </si>
  <si>
    <t>실제경쟁</t>
    <phoneticPr fontId="1" type="noConversion"/>
  </si>
  <si>
    <t>X1.5</t>
    <phoneticPr fontId="1" type="noConversion"/>
  </si>
  <si>
    <t>x2</t>
    <phoneticPr fontId="1" type="noConversion"/>
  </si>
  <si>
    <t>칸수</t>
    <phoneticPr fontId="1" type="noConversion"/>
  </si>
  <si>
    <t>50추합</t>
    <phoneticPr fontId="1" type="noConversion"/>
  </si>
  <si>
    <t>40불합</t>
    <phoneticPr fontId="1" type="noConversion"/>
  </si>
  <si>
    <t>50최초합</t>
    <phoneticPr fontId="1" type="noConversion"/>
  </si>
  <si>
    <t>30불합</t>
    <phoneticPr fontId="1" type="noConversion"/>
  </si>
  <si>
    <t>20불합</t>
    <phoneticPr fontId="1" type="noConversion"/>
  </si>
  <si>
    <t>60최초합</t>
    <phoneticPr fontId="1" type="noConversion"/>
  </si>
  <si>
    <t>80최초합</t>
    <phoneticPr fontId="1" type="noConversion"/>
  </si>
  <si>
    <t>70최초합</t>
    <phoneticPr fontId="1" type="noConversion"/>
  </si>
  <si>
    <t>+</t>
    <phoneticPr fontId="1" type="noConversion"/>
  </si>
  <si>
    <t>60추가합</t>
    <phoneticPr fontId="1" type="noConversion"/>
  </si>
  <si>
    <t>50추가합</t>
    <phoneticPr fontId="1" type="noConversion"/>
  </si>
  <si>
    <t>변동</t>
    <phoneticPr fontId="1" type="noConversion"/>
  </si>
  <si>
    <t>+2</t>
    <phoneticPr fontId="1" type="noConversion"/>
  </si>
  <si>
    <t>-2</t>
    <phoneticPr fontId="1" type="noConversion"/>
  </si>
  <si>
    <t>-12</t>
    <phoneticPr fontId="1" type="noConversion"/>
  </si>
  <si>
    <t>+2</t>
    <phoneticPr fontId="1" type="noConversion"/>
  </si>
  <si>
    <t>-9</t>
    <phoneticPr fontId="1" type="noConversion"/>
  </si>
  <si>
    <t>+3</t>
    <phoneticPr fontId="1" type="noConversion"/>
  </si>
  <si>
    <t>-28</t>
    <phoneticPr fontId="1" type="noConversion"/>
  </si>
  <si>
    <t>+5</t>
    <phoneticPr fontId="1" type="noConversion"/>
  </si>
  <si>
    <t>+4</t>
    <phoneticPr fontId="1" type="noConversion"/>
  </si>
  <si>
    <t>+13</t>
    <phoneticPr fontId="1" type="noConversion"/>
  </si>
  <si>
    <t>-2</t>
    <phoneticPr fontId="1" type="noConversion"/>
  </si>
  <si>
    <t>-8</t>
    <phoneticPr fontId="1" type="noConversion"/>
  </si>
  <si>
    <t>-11</t>
    <phoneticPr fontId="1" type="noConversion"/>
  </si>
  <si>
    <t>+9</t>
    <phoneticPr fontId="1" type="noConversion"/>
  </si>
  <si>
    <t>+10</t>
    <phoneticPr fontId="1" type="noConversion"/>
  </si>
  <si>
    <t>-7</t>
    <phoneticPr fontId="1" type="noConversion"/>
  </si>
  <si>
    <t>+8</t>
    <phoneticPr fontId="1" type="noConversion"/>
  </si>
  <si>
    <t>+1</t>
    <phoneticPr fontId="1" type="noConversion"/>
  </si>
  <si>
    <t>+12</t>
    <phoneticPr fontId="1" type="noConversion"/>
  </si>
  <si>
    <t>-1</t>
    <phoneticPr fontId="1" type="noConversion"/>
  </si>
  <si>
    <t>+3</t>
    <phoneticPr fontId="1" type="noConversion"/>
  </si>
  <si>
    <t>-16</t>
    <phoneticPr fontId="1" type="noConversion"/>
  </si>
  <si>
    <t>+7</t>
    <phoneticPr fontId="1" type="noConversion"/>
  </si>
  <si>
    <t>-6</t>
    <phoneticPr fontId="1" type="noConversion"/>
  </si>
  <si>
    <t>-5</t>
    <phoneticPr fontId="1" type="noConversion"/>
  </si>
  <si>
    <t>-1</t>
    <phoneticPr fontId="1" type="noConversion"/>
  </si>
  <si>
    <t>-3</t>
    <phoneticPr fontId="1" type="noConversion"/>
  </si>
  <si>
    <t>-4</t>
    <phoneticPr fontId="1" type="noConversion"/>
  </si>
  <si>
    <t>+6</t>
    <phoneticPr fontId="1" type="noConversion"/>
  </si>
  <si>
    <t>+11</t>
    <phoneticPr fontId="1" type="noConversion"/>
  </si>
  <si>
    <t>+3</t>
    <phoneticPr fontId="1" type="noConversion"/>
  </si>
  <si>
    <t>+14</t>
    <phoneticPr fontId="1" type="noConversion"/>
  </si>
  <si>
    <t>-3</t>
    <phoneticPr fontId="1" type="noConversion"/>
  </si>
  <si>
    <t>+17</t>
    <phoneticPr fontId="1" type="noConversion"/>
  </si>
  <si>
    <t>13</t>
    <phoneticPr fontId="1" type="noConversion"/>
  </si>
  <si>
    <t>+1</t>
    <phoneticPr fontId="1" type="noConversion"/>
  </si>
  <si>
    <t>+26</t>
    <phoneticPr fontId="1" type="noConversion"/>
  </si>
  <si>
    <t>+4</t>
    <phoneticPr fontId="1" type="noConversion"/>
  </si>
  <si>
    <t>+40</t>
    <phoneticPr fontId="1" type="noConversion"/>
  </si>
  <si>
    <t>+7</t>
    <phoneticPr fontId="1" type="noConversion"/>
  </si>
  <si>
    <t>+14</t>
    <phoneticPr fontId="1" type="noConversion"/>
  </si>
  <si>
    <t>+6</t>
    <phoneticPr fontId="1" type="noConversion"/>
  </si>
  <si>
    <t>+48</t>
    <phoneticPr fontId="1" type="noConversion"/>
  </si>
  <si>
    <t>-3</t>
    <phoneticPr fontId="1" type="noConversion"/>
  </si>
  <si>
    <t>-1</t>
    <phoneticPr fontId="1" type="noConversion"/>
  </si>
  <si>
    <t>-2</t>
    <phoneticPr fontId="1" type="noConversion"/>
  </si>
  <si>
    <t>-5</t>
    <phoneticPr fontId="1" type="noConversion"/>
  </si>
  <si>
    <t>-7</t>
    <phoneticPr fontId="1" type="noConversion"/>
  </si>
  <si>
    <t>+19</t>
    <phoneticPr fontId="1" type="noConversion"/>
  </si>
  <si>
    <t>-4</t>
    <phoneticPr fontId="1" type="noConversion"/>
  </si>
  <si>
    <t>+4</t>
    <phoneticPr fontId="1" type="noConversion"/>
  </si>
  <si>
    <t>+1</t>
    <phoneticPr fontId="1" type="noConversion"/>
  </si>
  <si>
    <t>+7</t>
    <phoneticPr fontId="1" type="noConversion"/>
  </si>
  <si>
    <t>+5</t>
    <phoneticPr fontId="1" type="noConversion"/>
  </si>
  <si>
    <t>+2</t>
    <phoneticPr fontId="1" type="noConversion"/>
  </si>
  <si>
    <t>-5</t>
    <phoneticPr fontId="1" type="noConversion"/>
  </si>
  <si>
    <t>+16</t>
    <phoneticPr fontId="1" type="noConversion"/>
  </si>
  <si>
    <t>+20</t>
    <phoneticPr fontId="1" type="noConversion"/>
  </si>
  <si>
    <t>+9</t>
    <phoneticPr fontId="1" type="noConversion"/>
  </si>
  <si>
    <t>3</t>
    <phoneticPr fontId="1" type="noConversion"/>
  </si>
  <si>
    <t>+1</t>
    <phoneticPr fontId="1" type="noConversion"/>
  </si>
  <si>
    <t>+8</t>
    <phoneticPr fontId="1" type="noConversion"/>
  </si>
  <si>
    <t>+6</t>
    <phoneticPr fontId="1" type="noConversion"/>
  </si>
  <si>
    <t>1/3</t>
    <phoneticPr fontId="1" type="noConversion"/>
  </si>
  <si>
    <t>총인원</t>
    <phoneticPr fontId="1" type="noConversion"/>
  </si>
  <si>
    <t>국어국문학과</t>
  </si>
  <si>
    <t>0.14 : 1</t>
  </si>
  <si>
    <t>중어중문학과</t>
  </si>
  <si>
    <t>0.23 : 1</t>
  </si>
  <si>
    <t>영어영문학과</t>
  </si>
  <si>
    <t>0.30 : 1</t>
  </si>
  <si>
    <t>독어독문학과</t>
  </si>
  <si>
    <t>0.44 : 1</t>
  </si>
  <si>
    <t>불어불문학과</t>
  </si>
  <si>
    <t>0.18 : 1</t>
  </si>
  <si>
    <t>노어노문학과</t>
  </si>
  <si>
    <t>사학과</t>
  </si>
  <si>
    <t>0.32 : 1</t>
  </si>
  <si>
    <t>철학과</t>
  </si>
  <si>
    <t>0.67 : 1</t>
  </si>
  <si>
    <t>문헌정보학과</t>
  </si>
  <si>
    <t>심리학과</t>
  </si>
  <si>
    <t>0.31 : 1</t>
  </si>
  <si>
    <t>경제학부</t>
  </si>
  <si>
    <t>0.64 : 1</t>
  </si>
  <si>
    <t>응용통계학과</t>
  </si>
  <si>
    <t>0.57 : 1</t>
  </si>
  <si>
    <t>경영대학</t>
  </si>
  <si>
    <t>경영학과</t>
  </si>
  <si>
    <t>1.43 : 1</t>
  </si>
  <si>
    <t>0.74 : 1</t>
  </si>
  <si>
    <t>0.71 : 1</t>
  </si>
  <si>
    <t>0.35 : 1</t>
  </si>
  <si>
    <t>신학과</t>
  </si>
  <si>
    <t>0.84 : 1</t>
  </si>
  <si>
    <t>정치외교학과</t>
  </si>
  <si>
    <t>행정학과</t>
  </si>
  <si>
    <t>0.19 : 1</t>
  </si>
  <si>
    <t>사회복지학과</t>
  </si>
  <si>
    <t>0.10 : 1</t>
  </si>
  <si>
    <t>사회학과</t>
  </si>
  <si>
    <t>0.29 : 1</t>
  </si>
  <si>
    <t>문화인류학과</t>
  </si>
  <si>
    <t>1.00 : 1</t>
  </si>
  <si>
    <t>언론홍보영상학부</t>
  </si>
  <si>
    <t>0.81 : 1</t>
  </si>
  <si>
    <t>0.40 : 1</t>
  </si>
  <si>
    <t>0.55 : 1</t>
  </si>
  <si>
    <t>0.38 : 1</t>
  </si>
  <si>
    <t>1.10 : 1</t>
  </si>
  <si>
    <t>교육학부</t>
  </si>
  <si>
    <t>0.79 : 1</t>
  </si>
  <si>
    <t>0.80 : 1</t>
  </si>
  <si>
    <t>한국사학과</t>
  </si>
  <si>
    <t>한문학과</t>
  </si>
  <si>
    <t>0.00 : 1</t>
  </si>
  <si>
    <t>0.25 : 1</t>
  </si>
  <si>
    <t>0.13 : 1</t>
  </si>
  <si>
    <t>일어일문학과</t>
  </si>
  <si>
    <t>0.75 : 1</t>
  </si>
  <si>
    <t>서어서문학과</t>
  </si>
  <si>
    <t>0.20 : 1</t>
  </si>
  <si>
    <t>언어학과</t>
  </si>
  <si>
    <t>0.33 : 1</t>
  </si>
  <si>
    <t>0.63 : 1</t>
  </si>
  <si>
    <t>식품자원경제학과</t>
  </si>
  <si>
    <t>0.27 : 1</t>
  </si>
  <si>
    <t>0.45 : 1</t>
  </si>
  <si>
    <t>경제학과</t>
  </si>
  <si>
    <t>0.68 : 1</t>
  </si>
  <si>
    <t>통계학과</t>
  </si>
  <si>
    <t>0.60 : 1</t>
  </si>
  <si>
    <t>1.06 : 1</t>
  </si>
  <si>
    <t>0.73 : 1</t>
  </si>
  <si>
    <t>1.45 : 1</t>
  </si>
  <si>
    <t>교육학과</t>
  </si>
  <si>
    <t>국어교육과</t>
  </si>
  <si>
    <t>0.39 : 1</t>
  </si>
  <si>
    <t>영어교육과</t>
  </si>
  <si>
    <t>지리교육과</t>
  </si>
  <si>
    <t>역사교육과</t>
  </si>
  <si>
    <t>2.29 : 1</t>
  </si>
  <si>
    <t>0.92 : 1</t>
  </si>
  <si>
    <t>컴퓨터학과(인문)</t>
  </si>
  <si>
    <t>0.83 : 1</t>
  </si>
  <si>
    <t>1.31 : 1</t>
  </si>
  <si>
    <t>2.74 : 1</t>
  </si>
  <si>
    <t>국제학부</t>
  </si>
  <si>
    <t>미디어학부</t>
  </si>
  <si>
    <t>보건정책관리학부</t>
  </si>
  <si>
    <t>자유전공학부</t>
  </si>
  <si>
    <t>0.53 : 1</t>
  </si>
  <si>
    <t>1/4변동</t>
    <phoneticPr fontId="1" type="noConversion"/>
  </si>
  <si>
    <t>+5</t>
    <phoneticPr fontId="1" type="noConversion"/>
  </si>
  <si>
    <t>+4</t>
    <phoneticPr fontId="1" type="noConversion"/>
  </si>
  <si>
    <t>+18</t>
    <phoneticPr fontId="1" type="noConversion"/>
  </si>
  <si>
    <t>+10</t>
    <phoneticPr fontId="1" type="noConversion"/>
  </si>
  <si>
    <t>+16</t>
    <phoneticPr fontId="1" type="noConversion"/>
  </si>
  <si>
    <t>+6</t>
    <phoneticPr fontId="1" type="noConversion"/>
  </si>
  <si>
    <t>+30</t>
    <phoneticPr fontId="1" type="noConversion"/>
  </si>
  <si>
    <t>+3</t>
    <phoneticPr fontId="1" type="noConversion"/>
  </si>
  <si>
    <t>+11</t>
    <phoneticPr fontId="1" type="noConversion"/>
  </si>
  <si>
    <t>1/4변동</t>
    <phoneticPr fontId="1" type="noConversion"/>
  </si>
  <si>
    <t>+13</t>
    <phoneticPr fontId="1" type="noConversion"/>
  </si>
  <si>
    <t>+7</t>
    <phoneticPr fontId="1" type="noConversion"/>
  </si>
  <si>
    <t>+15</t>
    <phoneticPr fontId="1" type="noConversion"/>
  </si>
  <si>
    <t>+9</t>
    <phoneticPr fontId="1" type="noConversion"/>
  </si>
  <si>
    <t>+1</t>
    <phoneticPr fontId="1" type="noConversion"/>
  </si>
  <si>
    <t>+17</t>
    <phoneticPr fontId="1" type="noConversion"/>
  </si>
  <si>
    <t>+31</t>
    <phoneticPr fontId="1" type="noConversion"/>
  </si>
  <si>
    <t>-11</t>
    <phoneticPr fontId="1" type="noConversion"/>
  </si>
  <si>
    <t>-9</t>
    <phoneticPr fontId="1" type="noConversion"/>
  </si>
  <si>
    <t>-5</t>
    <phoneticPr fontId="1" type="noConversion"/>
  </si>
  <si>
    <t>+12</t>
    <phoneticPr fontId="1" type="noConversion"/>
  </si>
  <si>
    <t>소계</t>
  </si>
  <si>
    <t>0.65 : 1</t>
  </si>
  <si>
    <t>0.90 : 1</t>
  </si>
  <si>
    <t>1.40 : 1</t>
  </si>
  <si>
    <t>1.20 : 1</t>
  </si>
  <si>
    <t>0.50 : 1</t>
  </si>
  <si>
    <t>1.17 : 1</t>
  </si>
  <si>
    <t>2.50 : 1</t>
  </si>
  <si>
    <t>1.24 : 1</t>
  </si>
  <si>
    <t>총계</t>
  </si>
  <si>
    <t>모집단위</t>
  </si>
  <si>
    <t>모집인원</t>
  </si>
  <si>
    <t>지원인원</t>
  </si>
  <si>
    <t>경쟁률</t>
  </si>
  <si>
    <t>0.54 : 1</t>
  </si>
  <si>
    <t>0.47 : 1</t>
  </si>
  <si>
    <t>0.41 : 1</t>
  </si>
  <si>
    <t>1.13 : 1</t>
  </si>
  <si>
    <t>1.15 : 1</t>
  </si>
  <si>
    <t>1.48 : 1</t>
  </si>
  <si>
    <t>0.93 : 1</t>
  </si>
  <si>
    <t>1.12 : 1</t>
  </si>
  <si>
    <t>1.42 : 1</t>
  </si>
  <si>
    <t>1.32 : 1</t>
  </si>
  <si>
    <t>2.33 : 1</t>
  </si>
  <si>
    <t>3.50 : 1</t>
  </si>
  <si>
    <t>0.76 : 1</t>
  </si>
  <si>
    <t>2.21 : 1</t>
  </si>
  <si>
    <t>1.33 : 1</t>
  </si>
  <si>
    <t>1.51 : 1</t>
  </si>
  <si>
    <t>1/4</t>
    <phoneticPr fontId="1" type="noConversion"/>
  </si>
  <si>
    <t>1/4</t>
    <phoneticPr fontId="1" type="noConversion"/>
  </si>
  <si>
    <t>변동</t>
    <phoneticPr fontId="1" type="noConversion"/>
  </si>
  <si>
    <t>-1</t>
    <phoneticPr fontId="1" type="noConversion"/>
  </si>
  <si>
    <t>+2</t>
    <phoneticPr fontId="1" type="noConversion"/>
  </si>
  <si>
    <t>-6</t>
    <phoneticPr fontId="1" type="noConversion"/>
  </si>
  <si>
    <t>-2</t>
    <phoneticPr fontId="1" type="noConversion"/>
  </si>
  <si>
    <t>-1</t>
    <phoneticPr fontId="1" type="noConversion"/>
  </si>
  <si>
    <t>1.58 : 1</t>
  </si>
  <si>
    <t>0.95 : 1</t>
  </si>
  <si>
    <t>0.48 : 1</t>
  </si>
  <si>
    <t>0.56 : 1</t>
  </si>
  <si>
    <t>0.88 : 1</t>
  </si>
  <si>
    <t>0.77 : 1</t>
  </si>
  <si>
    <t>1.07 : 1</t>
  </si>
  <si>
    <t>1.83 : 1</t>
  </si>
  <si>
    <t>2.13 : 1</t>
  </si>
  <si>
    <t>1.57 : 1</t>
  </si>
  <si>
    <t>1.03 : 1</t>
  </si>
  <si>
    <t>0.86 : 1</t>
  </si>
  <si>
    <t>1.62 : 1</t>
  </si>
  <si>
    <t>1.25 : 1</t>
  </si>
  <si>
    <t>1.76 : 1</t>
  </si>
  <si>
    <t>1.50 : 1</t>
  </si>
  <si>
    <t>1.11 : 1</t>
  </si>
  <si>
    <t>1.49 : 1</t>
  </si>
  <si>
    <t>+3</t>
    <phoneticPr fontId="1" type="noConversion"/>
  </si>
  <si>
    <t>+1</t>
    <phoneticPr fontId="1" type="noConversion"/>
  </si>
  <si>
    <t>0.87 : 1</t>
  </si>
  <si>
    <t>1.14 : 1</t>
  </si>
  <si>
    <t>2.72 : 1</t>
  </si>
  <si>
    <t>2.26 : 1</t>
  </si>
  <si>
    <t>2.27 : 1</t>
  </si>
  <si>
    <t>1.63 : 1</t>
  </si>
  <si>
    <t>1.68 : 1</t>
  </si>
  <si>
    <t>1.47 : 1</t>
  </si>
  <si>
    <t>2.83 : 1</t>
  </si>
  <si>
    <t>3.17 : 1</t>
  </si>
  <si>
    <t>1.72 : 1</t>
  </si>
  <si>
    <t>1.55 : 1</t>
  </si>
  <si>
    <t>1.35 : 1</t>
  </si>
  <si>
    <t>1.67 : 1</t>
  </si>
  <si>
    <t>1.90 : 1</t>
  </si>
  <si>
    <t>1.97 : 1</t>
  </si>
  <si>
    <t>3.13 : 1</t>
  </si>
  <si>
    <t>2.53 : 1</t>
  </si>
  <si>
    <t>1.39 : 1</t>
  </si>
  <si>
    <t>6.00 : 1</t>
  </si>
  <si>
    <t>2.37 : 1</t>
  </si>
  <si>
    <t>2.17 : 1</t>
  </si>
  <si>
    <t>0.94 : 1</t>
  </si>
  <si>
    <t>1.05 : 1</t>
  </si>
  <si>
    <t>3.34 : 1</t>
  </si>
  <si>
    <t>2.64 : 1</t>
  </si>
  <si>
    <t>3.09 : 1</t>
  </si>
  <si>
    <t>3.70 : 1</t>
  </si>
  <si>
    <t>2.65 : 1</t>
  </si>
  <si>
    <t>2.30 : 1</t>
  </si>
  <si>
    <t>2.67 : 1</t>
  </si>
  <si>
    <t>3.95 : 1</t>
  </si>
  <si>
    <t>9.56 : 1</t>
  </si>
  <si>
    <t>3.25 : 1</t>
  </si>
  <si>
    <t>4.12 : 1</t>
  </si>
  <si>
    <t>3.41 : 1</t>
  </si>
  <si>
    <t>3.32 : 1</t>
  </si>
  <si>
    <t>12.50 : 1</t>
  </si>
  <si>
    <t>2.39 : 1</t>
  </si>
  <si>
    <t>2.15 : 1</t>
  </si>
  <si>
    <t>3.93 : 1</t>
  </si>
  <si>
    <t>2.75 : 1</t>
  </si>
  <si>
    <t>2.79 : 1</t>
  </si>
  <si>
    <t>2.63 : 1</t>
    <phoneticPr fontId="1" type="noConversion"/>
  </si>
  <si>
    <t>1/4</t>
    <phoneticPr fontId="1" type="noConversion"/>
  </si>
  <si>
    <t>1/4최종</t>
    <phoneticPr fontId="1" type="noConversion"/>
  </si>
  <si>
    <t>순위</t>
    <phoneticPr fontId="1" type="noConversion"/>
  </si>
  <si>
    <t>적정점수</t>
    <phoneticPr fontId="1" type="noConversion"/>
  </si>
  <si>
    <t>1/4최종</t>
    <phoneticPr fontId="1" type="noConversion"/>
  </si>
  <si>
    <t>2017년 1월 시간대별 경쟁률</t>
    <phoneticPr fontId="1" type="noConversion"/>
  </si>
  <si>
    <t>고려대</t>
    <phoneticPr fontId="1" type="noConversion"/>
  </si>
  <si>
    <t>연세대</t>
    <phoneticPr fontId="1" type="noConversion"/>
  </si>
  <si>
    <t>2.86 : 1</t>
  </si>
  <si>
    <t>8.31 : 1</t>
  </si>
  <si>
    <t>3.37 : 1</t>
  </si>
  <si>
    <t>2.94 : 1</t>
  </si>
  <si>
    <t>3.71 : 1</t>
  </si>
  <si>
    <t>3.18 : 1</t>
  </si>
  <si>
    <t>3.79 : 1</t>
  </si>
  <si>
    <t>10.00 : 1</t>
  </si>
  <si>
    <t>2.54 : 1</t>
  </si>
  <si>
    <t>3.33 : 1</t>
  </si>
  <si>
    <t>3.00 : 1</t>
  </si>
  <si>
    <t>4.66 : 1</t>
  </si>
  <si>
    <t>3.11 : 1</t>
  </si>
  <si>
    <t>3.12 : 1</t>
  </si>
  <si>
    <t>4.90 : 1</t>
  </si>
  <si>
    <t>4.71 : 1</t>
  </si>
  <si>
    <t>5.33 : 1</t>
  </si>
  <si>
    <t>3.38 : 1</t>
  </si>
  <si>
    <t>3.48 : 1</t>
  </si>
  <si>
    <t>4.34 : 1</t>
  </si>
  <si>
    <t>진학칸수</t>
    <phoneticPr fontId="1" type="noConversion"/>
  </si>
  <si>
    <t>순위</t>
    <phoneticPr fontId="1" type="noConversion"/>
  </si>
  <si>
    <t>순위</t>
    <phoneticPr fontId="1" type="noConversion"/>
  </si>
  <si>
    <t>31불합</t>
  </si>
  <si>
    <t>32불합</t>
  </si>
  <si>
    <t>33불합</t>
  </si>
  <si>
    <t>41불합</t>
  </si>
  <si>
    <t>42불합</t>
  </si>
  <si>
    <t>43불합</t>
  </si>
  <si>
    <t>51추가합</t>
  </si>
  <si>
    <t>52추가합</t>
  </si>
  <si>
    <t>53추가합</t>
  </si>
  <si>
    <t>44불합</t>
  </si>
  <si>
    <t>45불합</t>
  </si>
  <si>
    <t>46불합</t>
  </si>
  <si>
    <t>47불합</t>
  </si>
  <si>
    <t>48불합</t>
  </si>
  <si>
    <t>49불합</t>
  </si>
  <si>
    <t>21불합</t>
  </si>
  <si>
    <t>22불합</t>
  </si>
  <si>
    <t>70불합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</si>
</sst>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m&quot;월&quot;\ dd&quot;일&quot;"/>
    <numFmt numFmtId="177" formatCode="0.0"/>
    <numFmt numFmtId="178" formatCode="0.0_ "/>
  </numFmts>
  <fonts count="2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5B595B"/>
      <name val="돋움"/>
      <family val="3"/>
      <charset val="129"/>
    </font>
    <font>
      <b/>
      <sz val="9"/>
      <color rgb="FF666666"/>
      <name val="돋움"/>
      <family val="3"/>
      <charset val="129"/>
    </font>
    <font>
      <b/>
      <sz val="9"/>
      <color rgb="FF000000"/>
      <name val="돋움"/>
      <family val="3"/>
      <charset val="129"/>
    </font>
    <font>
      <sz val="9"/>
      <color rgb="FF545454"/>
      <name val="Dotum"/>
      <family val="3"/>
    </font>
    <font>
      <b/>
      <sz val="9"/>
      <color rgb="FF545454"/>
      <name val="Dotum"/>
      <family val="3"/>
    </font>
    <font>
      <b/>
      <sz val="9"/>
      <color rgb="FF385597"/>
      <name val="Dotum"/>
      <family val="3"/>
    </font>
    <font>
      <b/>
      <sz val="9"/>
      <color rgb="FF165094"/>
      <name val="Dotum"/>
      <family val="3"/>
    </font>
    <font>
      <b/>
      <sz val="9"/>
      <color rgb="FF1D66B8"/>
      <name val="돋움"/>
      <family val="3"/>
      <charset val="129"/>
    </font>
    <font>
      <b/>
      <sz val="9"/>
      <color rgb="FF4B4BFF"/>
      <name val="돋움"/>
      <family val="3"/>
      <charset val="129"/>
    </font>
    <font>
      <b/>
      <sz val="9"/>
      <color rgb="FFF10000"/>
      <name val="돋움"/>
      <family val="3"/>
      <charset val="129"/>
    </font>
    <font>
      <b/>
      <sz val="12"/>
      <name val="돋움"/>
      <family val="3"/>
      <charset val="129"/>
    </font>
    <font>
      <b/>
      <sz val="9"/>
      <color rgb="FF165094"/>
      <name val="Dotum"/>
      <family val="3"/>
      <charset val="129"/>
    </font>
    <font>
      <sz val="9"/>
      <color rgb="FF545454"/>
      <name val="Dotum"/>
      <family val="3"/>
      <charset val="129"/>
    </font>
    <font>
      <b/>
      <sz val="9"/>
      <color rgb="FF545454"/>
      <name val="Dotum"/>
      <family val="3"/>
      <charset val="129"/>
    </font>
    <font>
      <b/>
      <sz val="9"/>
      <color rgb="FF385597"/>
      <name val="Dotum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BDD7F4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rgb="FFD5D5D5"/>
      </left>
      <right style="medium">
        <color rgb="FFD5D5D5"/>
      </right>
      <top style="medium">
        <color rgb="FFD5D5D5"/>
      </top>
      <bottom style="medium">
        <color rgb="FFD5D5D5"/>
      </bottom>
      <diagonal/>
    </border>
    <border>
      <left style="medium">
        <color rgb="FFD5D5D5"/>
      </left>
      <right style="medium">
        <color rgb="FFD5D5D5"/>
      </right>
      <top style="medium">
        <color rgb="FFD5D5D5"/>
      </top>
      <bottom/>
      <diagonal/>
    </border>
    <border>
      <left style="medium">
        <color rgb="FFD5D5D5"/>
      </left>
      <right style="medium">
        <color rgb="FFD5D5D5"/>
      </right>
      <top/>
      <bottom/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D5D5D5"/>
      </left>
      <right style="medium">
        <color rgb="FFD5D5D5"/>
      </right>
      <top style="medium">
        <color rgb="FFD5D5D5"/>
      </top>
      <bottom style="thick">
        <color rgb="FF1D66B8"/>
      </bottom>
      <diagonal/>
    </border>
    <border>
      <left style="medium">
        <color rgb="FFD5D5D5"/>
      </left>
      <right/>
      <top style="medium">
        <color rgb="FFD5D5D5"/>
      </top>
      <bottom style="thick">
        <color rgb="FF1D66B8"/>
      </bottom>
      <diagonal/>
    </border>
    <border>
      <left/>
      <right style="medium">
        <color rgb="FFD5D5D5"/>
      </right>
      <top style="medium">
        <color rgb="FFD5D5D5"/>
      </top>
      <bottom style="thick">
        <color rgb="FF1D66B8"/>
      </bottom>
      <diagonal/>
    </border>
    <border>
      <left style="medium">
        <color rgb="FFB9CAE4"/>
      </left>
      <right style="medium">
        <color rgb="FFB9CAE4"/>
      </right>
      <top/>
      <bottom style="medium">
        <color rgb="FFD0D8E6"/>
      </bottom>
      <diagonal/>
    </border>
    <border>
      <left style="medium">
        <color rgb="FFB9CAE4"/>
      </left>
      <right style="medium">
        <color rgb="FFB9CAE4"/>
      </right>
      <top/>
      <bottom/>
      <diagonal/>
    </border>
    <border>
      <left/>
      <right style="medium">
        <color rgb="FFB9CAE4"/>
      </right>
      <top/>
      <bottom style="medium">
        <color rgb="FFD0D8E6"/>
      </bottom>
      <diagonal/>
    </border>
    <border>
      <left style="medium">
        <color rgb="FFB9CAE4"/>
      </left>
      <right style="medium">
        <color rgb="FFB9CAE4"/>
      </right>
      <top style="thick">
        <color rgb="FF4B82C2"/>
      </top>
      <bottom/>
      <diagonal/>
    </border>
    <border>
      <left/>
      <right style="medium">
        <color rgb="FFB9CAE4"/>
      </right>
      <top style="thick">
        <color rgb="FF4B82C2"/>
      </top>
      <bottom style="medium">
        <color rgb="FFD0D8E6"/>
      </bottom>
      <diagonal/>
    </border>
    <border>
      <left/>
      <right style="medium">
        <color rgb="FFB9CAE4"/>
      </right>
      <top/>
      <bottom style="thick">
        <color rgb="FF4B82C2"/>
      </bottom>
      <diagonal/>
    </border>
    <border>
      <left style="medium">
        <color rgb="FFB9CAE4"/>
      </left>
      <right style="medium">
        <color rgb="FFB9CAE4"/>
      </right>
      <top style="medium">
        <color rgb="FFD0D8E6"/>
      </top>
      <bottom/>
      <diagonal/>
    </border>
    <border>
      <left style="medium">
        <color rgb="FFB9CAE4"/>
      </left>
      <right/>
      <top style="medium">
        <color rgb="FFD0D8E6"/>
      </top>
      <bottom style="thick">
        <color rgb="FF4B82C2"/>
      </bottom>
      <diagonal/>
    </border>
    <border>
      <left/>
      <right style="medium">
        <color rgb="FFB9CAE4"/>
      </right>
      <top style="medium">
        <color rgb="FFD0D8E6"/>
      </top>
      <bottom style="thick">
        <color rgb="FF4B82C2"/>
      </bottom>
      <diagonal/>
    </border>
    <border>
      <left/>
      <right style="medium">
        <color rgb="FF7FA3CB"/>
      </right>
      <top style="thick">
        <color rgb="FF4B82C2"/>
      </top>
      <bottom style="medium">
        <color rgb="FF9DB5D0"/>
      </bottom>
      <diagonal/>
    </border>
    <border>
      <left/>
      <right/>
      <top style="thick">
        <color rgb="FF4B82C2"/>
      </top>
      <bottom/>
      <diagonal/>
    </border>
    <border>
      <left/>
      <right/>
      <top style="thick">
        <color rgb="FF1D66B8"/>
      </top>
      <bottom style="thick">
        <color rgb="FF1D66B8"/>
      </bottom>
      <diagonal/>
    </border>
    <border>
      <left/>
      <right style="thick">
        <color rgb="FF1D66B8"/>
      </right>
      <top style="thick">
        <color rgb="FF1D66B8"/>
      </top>
      <bottom style="thick">
        <color rgb="FF1D66B8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rgb="FFB9CAE4"/>
      </right>
      <top/>
      <bottom/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5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2" fillId="5" borderId="0" xfId="0" applyFont="1" applyFill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0" fontId="3" fillId="0" borderId="13" xfId="0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49" fontId="4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2" fontId="3" fillId="0" borderId="10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2" fillId="2" borderId="0" xfId="0" applyNumberFormat="1" applyFont="1" applyFill="1">
      <alignment vertical="center"/>
    </xf>
    <xf numFmtId="2" fontId="2" fillId="0" borderId="6" xfId="0" applyNumberFormat="1" applyFont="1" applyBorder="1">
      <alignment vertical="center"/>
    </xf>
    <xf numFmtId="2" fontId="3" fillId="0" borderId="4" xfId="0" applyNumberFormat="1" applyFont="1" applyFill="1" applyBorder="1">
      <alignment vertical="center"/>
    </xf>
    <xf numFmtId="2" fontId="3" fillId="0" borderId="2" xfId="0" applyNumberFormat="1" applyFont="1" applyFill="1" applyBorder="1">
      <alignment vertical="center"/>
    </xf>
    <xf numFmtId="2" fontId="2" fillId="0" borderId="0" xfId="0" applyNumberFormat="1" applyFont="1">
      <alignment vertical="center"/>
    </xf>
    <xf numFmtId="2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176" fontId="2" fillId="0" borderId="20" xfId="0" quotePrefix="1" applyNumberFormat="1" applyFont="1" applyBorder="1">
      <alignment vertical="center"/>
    </xf>
    <xf numFmtId="0" fontId="2" fillId="0" borderId="20" xfId="0" quotePrefix="1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/>
    </xf>
    <xf numFmtId="2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1" fontId="3" fillId="0" borderId="22" xfId="0" applyNumberFormat="1" applyFont="1" applyFill="1" applyBorder="1">
      <alignment vertical="center"/>
    </xf>
    <xf numFmtId="49" fontId="4" fillId="0" borderId="0" xfId="0" quotePrefix="1" applyNumberFormat="1" applyFont="1" applyBorder="1" applyAlignment="1">
      <alignment horizontal="center" vertical="center"/>
    </xf>
    <xf numFmtId="0" fontId="0" fillId="7" borderId="0" xfId="0" applyFill="1">
      <alignment vertical="center"/>
    </xf>
    <xf numFmtId="0" fontId="4" fillId="7" borderId="0" xfId="0" applyFont="1" applyFill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6" borderId="0" xfId="0" quotePrefix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6" borderId="12" xfId="0" quotePrefix="1" applyFont="1" applyFill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3" xfId="0" applyFont="1" applyFill="1" applyBorder="1" applyAlignment="1">
      <alignment horizontal="left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left" vertical="center" wrapText="1"/>
    </xf>
    <xf numFmtId="178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3" fontId="12" fillId="9" borderId="27" xfId="0" applyNumberFormat="1" applyFont="1" applyFill="1" applyBorder="1" applyAlignment="1">
      <alignment horizontal="center" vertical="center" wrapText="1"/>
    </xf>
    <xf numFmtId="0" fontId="12" fillId="9" borderId="27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3" fontId="15" fillId="10" borderId="35" xfId="0" applyNumberFormat="1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 wrapText="1"/>
    </xf>
    <xf numFmtId="0" fontId="16" fillId="11" borderId="39" xfId="0" applyFont="1" applyFill="1" applyBorder="1" applyAlignment="1">
      <alignment horizontal="center" vertical="center" wrapText="1"/>
    </xf>
    <xf numFmtId="0" fontId="0" fillId="0" borderId="40" xfId="0" applyBorder="1">
      <alignment vertical="center"/>
    </xf>
    <xf numFmtId="0" fontId="13" fillId="0" borderId="33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5" fillId="10" borderId="37" xfId="0" applyFont="1" applyFill="1" applyBorder="1" applyAlignment="1">
      <alignment vertical="center" wrapText="1"/>
    </xf>
    <xf numFmtId="0" fontId="15" fillId="10" borderId="38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vertical="center" wrapText="1"/>
    </xf>
    <xf numFmtId="0" fontId="10" fillId="8" borderId="25" xfId="0" applyFont="1" applyFill="1" applyBorder="1" applyAlignment="1">
      <alignment vertical="center" wrapText="1"/>
    </xf>
    <xf numFmtId="0" fontId="10" fillId="8" borderId="26" xfId="0" applyFont="1" applyFill="1" applyBorder="1" applyAlignment="1">
      <alignment vertical="center" wrapText="1"/>
    </xf>
    <xf numFmtId="0" fontId="12" fillId="9" borderId="28" xfId="0" applyFont="1" applyFill="1" applyBorder="1" applyAlignment="1">
      <alignment vertical="center" wrapText="1"/>
    </xf>
    <xf numFmtId="0" fontId="12" fillId="9" borderId="29" xfId="0" applyFont="1" applyFill="1" applyBorder="1" applyAlignment="1">
      <alignment vertical="center" wrapText="1"/>
    </xf>
    <xf numFmtId="0" fontId="17" fillId="8" borderId="41" xfId="0" applyFont="1" applyFill="1" applyBorder="1" applyAlignment="1">
      <alignment horizontal="center" vertical="center" wrapText="1"/>
    </xf>
    <xf numFmtId="0" fontId="17" fillId="8" borderId="42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3" fillId="12" borderId="1" xfId="0" applyFont="1" applyFill="1" applyBorder="1">
      <alignment vertical="center"/>
    </xf>
    <xf numFmtId="0" fontId="3" fillId="12" borderId="2" xfId="0" applyFont="1" applyFill="1" applyBorder="1">
      <alignment vertical="center"/>
    </xf>
    <xf numFmtId="2" fontId="3" fillId="12" borderId="2" xfId="0" applyNumberFormat="1" applyFont="1" applyFill="1" applyBorder="1">
      <alignment vertical="center"/>
    </xf>
    <xf numFmtId="0" fontId="3" fillId="12" borderId="10" xfId="0" applyFont="1" applyFill="1" applyBorder="1">
      <alignment vertical="center"/>
    </xf>
    <xf numFmtId="0" fontId="3" fillId="12" borderId="22" xfId="0" applyFont="1" applyFill="1" applyBorder="1">
      <alignment vertical="center"/>
    </xf>
    <xf numFmtId="0" fontId="2" fillId="12" borderId="18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center" vertical="center"/>
    </xf>
    <xf numFmtId="2" fontId="4" fillId="12" borderId="0" xfId="0" applyNumberFormat="1" applyFont="1" applyFill="1">
      <alignment vertical="center"/>
    </xf>
    <xf numFmtId="0" fontId="4" fillId="12" borderId="0" xfId="0" applyFont="1" applyFill="1">
      <alignment vertical="center"/>
    </xf>
    <xf numFmtId="178" fontId="4" fillId="12" borderId="0" xfId="0" applyNumberFormat="1" applyFont="1" applyFill="1">
      <alignment vertical="center"/>
    </xf>
    <xf numFmtId="0" fontId="0" fillId="12" borderId="0" xfId="0" applyFill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center" vertical="center"/>
    </xf>
    <xf numFmtId="0" fontId="4" fillId="0" borderId="43" xfId="0" quotePrefix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2" fontId="4" fillId="0" borderId="22" xfId="0" applyNumberFormat="1" applyFont="1" applyBorder="1">
      <alignment vertical="center"/>
    </xf>
    <xf numFmtId="2" fontId="4" fillId="0" borderId="43" xfId="0" applyNumberFormat="1" applyFont="1" applyBorder="1">
      <alignment vertical="center"/>
    </xf>
    <xf numFmtId="49" fontId="4" fillId="0" borderId="22" xfId="0" applyNumberFormat="1" applyFont="1" applyFill="1" applyBorder="1" applyAlignment="1">
      <alignment horizontal="center" vertical="center"/>
    </xf>
    <xf numFmtId="0" fontId="4" fillId="0" borderId="22" xfId="0" quotePrefix="1" applyFont="1" applyFill="1" applyBorder="1" applyAlignment="1">
      <alignment horizontal="center" vertical="center"/>
    </xf>
    <xf numFmtId="0" fontId="4" fillId="0" borderId="43" xfId="0" quotePrefix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49" fontId="4" fillId="6" borderId="22" xfId="0" applyNumberFormat="1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43" xfId="0" quotePrefix="1" applyFont="1" applyFill="1" applyBorder="1" applyAlignment="1">
      <alignment horizontal="center" vertical="center"/>
    </xf>
    <xf numFmtId="0" fontId="4" fillId="6" borderId="22" xfId="0" quotePrefix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9" fontId="6" fillId="6" borderId="22" xfId="0" applyNumberFormat="1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2" xfId="0" quotePrefix="1" applyFont="1" applyFill="1" applyBorder="1" applyAlignment="1">
      <alignment horizontal="center" vertical="center"/>
    </xf>
    <xf numFmtId="0" fontId="7" fillId="6" borderId="43" xfId="0" quotePrefix="1" applyFont="1" applyFill="1" applyBorder="1" applyAlignment="1">
      <alignment horizontal="center" vertical="center"/>
    </xf>
    <xf numFmtId="49" fontId="7" fillId="6" borderId="22" xfId="0" applyNumberFormat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49" fontId="4" fillId="12" borderId="22" xfId="0" applyNumberFormat="1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4" fillId="12" borderId="43" xfId="0" quotePrefix="1" applyFont="1" applyFill="1" applyBorder="1" applyAlignment="1">
      <alignment horizontal="center" vertical="center"/>
    </xf>
    <xf numFmtId="0" fontId="4" fillId="12" borderId="22" xfId="0" quotePrefix="1" applyFont="1" applyFill="1" applyBorder="1" applyAlignment="1">
      <alignment horizontal="center" vertical="center"/>
    </xf>
    <xf numFmtId="2" fontId="4" fillId="12" borderId="22" xfId="0" applyNumberFormat="1" applyFont="1" applyFill="1" applyBorder="1">
      <alignment vertical="center"/>
    </xf>
    <xf numFmtId="2" fontId="4" fillId="12" borderId="43" xfId="0" applyNumberFormat="1" applyFont="1" applyFill="1" applyBorder="1">
      <alignment vertical="center"/>
    </xf>
    <xf numFmtId="0" fontId="4" fillId="6" borderId="43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20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22" fillId="8" borderId="32" xfId="0" applyFont="1" applyFill="1" applyBorder="1" applyAlignment="1">
      <alignment horizontal="left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3" fillId="8" borderId="32" xfId="0" applyFont="1" applyFill="1" applyBorder="1" applyAlignment="1">
      <alignment horizontal="center" vertical="center" wrapText="1"/>
    </xf>
    <xf numFmtId="0" fontId="22" fillId="8" borderId="30" xfId="0" applyFont="1" applyFill="1" applyBorder="1" applyAlignment="1">
      <alignment horizontal="left" vertical="center" wrapText="1"/>
    </xf>
    <xf numFmtId="0" fontId="21" fillId="11" borderId="39" xfId="0" applyFont="1" applyFill="1" applyBorder="1" applyAlignment="1">
      <alignment horizontal="center" vertical="center" wrapText="1"/>
    </xf>
    <xf numFmtId="3" fontId="24" fillId="10" borderId="35" xfId="0" applyNumberFormat="1" applyFont="1" applyFill="1" applyBorder="1" applyAlignment="1">
      <alignment horizontal="center" vertical="center" wrapText="1"/>
    </xf>
    <xf numFmtId="0" fontId="24" fillId="10" borderId="35" xfId="0" applyFont="1" applyFill="1" applyBorder="1" applyAlignment="1">
      <alignment horizontal="center" vertical="center" wrapText="1"/>
    </xf>
    <xf numFmtId="0" fontId="24" fillId="10" borderId="38" xfId="0" applyFont="1" applyFill="1" applyBorder="1" applyAlignment="1">
      <alignment vertical="center" wrapText="1"/>
    </xf>
    <xf numFmtId="0" fontId="15" fillId="10" borderId="44" xfId="0" applyFont="1" applyFill="1" applyBorder="1" applyAlignment="1">
      <alignment horizontal="center" vertical="center" wrapText="1"/>
    </xf>
    <xf numFmtId="0" fontId="3" fillId="7" borderId="10" xfId="0" applyFont="1" applyFill="1" applyBorder="1">
      <alignment vertical="center"/>
    </xf>
    <xf numFmtId="0" fontId="10" fillId="8" borderId="24" xfId="0" applyFont="1" applyFill="1" applyBorder="1" applyAlignment="1">
      <alignment horizontal="left" vertical="center" wrapText="1"/>
    </xf>
    <xf numFmtId="176" fontId="4" fillId="0" borderId="1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표준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B3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14" sqref="G14"/>
    </sheetView>
  </sheetViews>
  <sheetFormatPr defaultRowHeight="20.100000000000001" customHeight="1"/>
  <cols>
    <col min="1" max="1" width="15.625" customWidth="1"/>
    <col min="2" max="3" width="7.5" customWidth="1"/>
    <col min="4" max="4" width="6.75" customWidth="1"/>
    <col min="5" max="5" width="7.75" customWidth="1"/>
    <col min="6" max="6" width="7.875" customWidth="1"/>
    <col min="7" max="7" width="7.375" customWidth="1"/>
    <col min="8" max="8" width="8.375" style="56" customWidth="1"/>
    <col min="9" max="9" width="7.625" customWidth="1"/>
    <col min="10" max="11" width="6.625" customWidth="1"/>
    <col min="12" max="12" width="5.625" customWidth="1"/>
    <col min="13" max="18" width="4.125" customWidth="1"/>
    <col min="19" max="20" width="3.625" style="1" customWidth="1"/>
    <col min="21" max="21" width="5.875" style="63" customWidth="1"/>
    <col min="22" max="22" width="2.625" style="1" customWidth="1"/>
    <col min="23" max="23" width="1.625" style="25" customWidth="1"/>
    <col min="24" max="24" width="3.625" style="1" customWidth="1"/>
    <col min="25" max="25" width="3.625" style="63" customWidth="1"/>
    <col min="26" max="26" width="3.625" style="86" customWidth="1"/>
    <col min="27" max="27" width="6.625" style="1" customWidth="1"/>
    <col min="28" max="28" width="3.625" style="63" customWidth="1"/>
    <col min="29" max="29" width="3.625" style="86" customWidth="1"/>
    <col min="30" max="30" width="6.625" style="1" customWidth="1"/>
    <col min="31" max="31" width="3.625" style="63" customWidth="1"/>
    <col min="32" max="32" width="3.625" style="86" customWidth="1"/>
    <col min="33" max="33" width="6.625" style="1" customWidth="1"/>
    <col min="34" max="34" width="3.625" style="63" customWidth="1"/>
    <col min="35" max="35" width="3.625" style="86" customWidth="1"/>
    <col min="36" max="36" width="3.625" customWidth="1"/>
    <col min="37" max="37" width="1.625" customWidth="1"/>
    <col min="38" max="39" width="3.625" customWidth="1"/>
    <col min="40" max="40" width="6.625" customWidth="1"/>
    <col min="41" max="41" width="3.625" customWidth="1"/>
    <col min="42" max="42" width="6.625" style="1" customWidth="1"/>
    <col min="43" max="43" width="3.625" style="63" customWidth="1"/>
    <col min="44" max="44" width="3.625" style="86" customWidth="1"/>
    <col min="45" max="45" width="6.625" style="1" customWidth="1"/>
    <col min="46" max="46" width="3.625" style="63" customWidth="1"/>
    <col min="47" max="47" width="5.5" style="86" customWidth="1"/>
    <col min="48" max="48" width="7.5" customWidth="1"/>
    <col min="49" max="49" width="6.875" customWidth="1"/>
    <col min="50" max="52" width="5.625" customWidth="1"/>
    <col min="53" max="53" width="5.5" style="67" customWidth="1"/>
    <col min="54" max="54" width="9" style="67"/>
  </cols>
  <sheetData>
    <row r="1" spans="1:54" ht="18.95" customHeight="1">
      <c r="A1" s="2" t="s">
        <v>63</v>
      </c>
      <c r="B1" s="2">
        <v>200</v>
      </c>
      <c r="C1" s="2">
        <v>600</v>
      </c>
      <c r="D1" s="2">
        <v>300</v>
      </c>
      <c r="E1" s="2">
        <v>525</v>
      </c>
      <c r="F1" s="16">
        <v>1000</v>
      </c>
      <c r="G1" s="5">
        <v>605</v>
      </c>
      <c r="H1" s="51">
        <v>710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18"/>
      <c r="T1" s="29"/>
      <c r="U1" s="29"/>
      <c r="V1" s="195">
        <v>42739</v>
      </c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7"/>
      <c r="AJ1" s="195">
        <v>42739</v>
      </c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X1" s="181"/>
      <c r="BB1" s="91">
        <f t="shared" ref="BB1" si="0">B1+C1+D1+E1+F1+G1+H1</f>
        <v>3940</v>
      </c>
    </row>
    <row r="2" spans="1:54" ht="18.9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61</v>
      </c>
      <c r="G2" s="8" t="s">
        <v>5</v>
      </c>
      <c r="H2" s="52" t="s">
        <v>37</v>
      </c>
      <c r="I2" s="17" t="s">
        <v>74</v>
      </c>
      <c r="J2" s="17" t="s">
        <v>89</v>
      </c>
      <c r="K2" s="17" t="s">
        <v>406</v>
      </c>
      <c r="L2" s="17" t="s">
        <v>77</v>
      </c>
      <c r="M2" s="62" t="s">
        <v>81</v>
      </c>
      <c r="N2" s="62" t="s">
        <v>82</v>
      </c>
      <c r="O2" s="61" t="s">
        <v>165</v>
      </c>
      <c r="P2" s="61" t="s">
        <v>378</v>
      </c>
      <c r="Q2" s="62" t="s">
        <v>83</v>
      </c>
      <c r="R2" s="62" t="s">
        <v>379</v>
      </c>
      <c r="S2" s="42" t="s">
        <v>65</v>
      </c>
      <c r="T2" s="43" t="s">
        <v>76</v>
      </c>
      <c r="U2" s="137" t="s">
        <v>166</v>
      </c>
      <c r="V2" s="198" t="s">
        <v>66</v>
      </c>
      <c r="W2" s="199"/>
      <c r="X2" s="199"/>
      <c r="Y2" s="138" t="s">
        <v>101</v>
      </c>
      <c r="Z2" s="139" t="s">
        <v>308</v>
      </c>
      <c r="AA2" s="140" t="s">
        <v>67</v>
      </c>
      <c r="AB2" s="138" t="s">
        <v>101</v>
      </c>
      <c r="AC2" s="139" t="s">
        <v>308</v>
      </c>
      <c r="AD2" s="140" t="s">
        <v>380</v>
      </c>
      <c r="AE2" s="138" t="s">
        <v>101</v>
      </c>
      <c r="AF2" s="139" t="s">
        <v>308</v>
      </c>
      <c r="AG2" s="140" t="s">
        <v>79</v>
      </c>
      <c r="AH2" s="138" t="s">
        <v>101</v>
      </c>
      <c r="AI2" s="139" t="s">
        <v>308</v>
      </c>
      <c r="AJ2" s="199" t="s">
        <v>68</v>
      </c>
      <c r="AK2" s="199"/>
      <c r="AL2" s="199"/>
      <c r="AM2" s="138" t="s">
        <v>101</v>
      </c>
      <c r="AN2" s="141" t="s">
        <v>67</v>
      </c>
      <c r="AO2" s="142" t="s">
        <v>101</v>
      </c>
      <c r="AP2" s="141" t="s">
        <v>380</v>
      </c>
      <c r="AQ2" s="142" t="s">
        <v>101</v>
      </c>
      <c r="AR2" s="142" t="s">
        <v>254</v>
      </c>
      <c r="AS2" s="141" t="s">
        <v>79</v>
      </c>
      <c r="AT2" s="142" t="s">
        <v>101</v>
      </c>
      <c r="AU2" s="142" t="s">
        <v>254</v>
      </c>
      <c r="AV2" s="143" t="s">
        <v>84</v>
      </c>
      <c r="AW2" s="143" t="s">
        <v>85</v>
      </c>
      <c r="AX2" s="144" t="s">
        <v>86</v>
      </c>
      <c r="AY2" s="65" t="s">
        <v>87</v>
      </c>
      <c r="AZ2" s="65" t="s">
        <v>88</v>
      </c>
      <c r="BB2" s="91"/>
    </row>
    <row r="3" spans="1:54" ht="18.95" customHeight="1">
      <c r="A3" s="9" t="s">
        <v>6</v>
      </c>
      <c r="B3" s="10">
        <v>534</v>
      </c>
      <c r="C3" s="10">
        <v>534</v>
      </c>
      <c r="D3" s="10">
        <v>532</v>
      </c>
      <c r="E3" s="10">
        <v>531</v>
      </c>
      <c r="F3" s="10">
        <v>601.29999999999995</v>
      </c>
      <c r="G3" s="10">
        <v>605.44000000000005</v>
      </c>
      <c r="H3" s="53">
        <v>707.46</v>
      </c>
      <c r="I3" s="34">
        <v>41</v>
      </c>
      <c r="J3" s="34" t="s">
        <v>426</v>
      </c>
      <c r="K3" s="34">
        <v>80</v>
      </c>
      <c r="L3" s="34">
        <v>3.28</v>
      </c>
      <c r="M3" s="59">
        <v>12</v>
      </c>
      <c r="N3" s="59">
        <v>38</v>
      </c>
      <c r="O3" s="59">
        <v>53</v>
      </c>
      <c r="P3" s="59">
        <v>106</v>
      </c>
      <c r="Q3" s="59">
        <v>148</v>
      </c>
      <c r="R3" s="59">
        <v>207</v>
      </c>
      <c r="S3" s="42">
        <v>64</v>
      </c>
      <c r="T3" s="43">
        <v>3</v>
      </c>
      <c r="U3" s="137">
        <f t="shared" ref="U3:U33" si="1">S3+T3</f>
        <v>67</v>
      </c>
      <c r="V3" s="145">
        <v>25</v>
      </c>
      <c r="W3" s="146" t="s">
        <v>71</v>
      </c>
      <c r="X3" s="147">
        <v>110</v>
      </c>
      <c r="Y3" s="148" t="s">
        <v>156</v>
      </c>
      <c r="Z3" s="149"/>
      <c r="AA3" s="147">
        <v>184</v>
      </c>
      <c r="AB3" s="147">
        <v>0</v>
      </c>
      <c r="AC3" s="150"/>
      <c r="AD3" s="147">
        <v>508</v>
      </c>
      <c r="AE3" s="148" t="s">
        <v>154</v>
      </c>
      <c r="AF3" s="149"/>
      <c r="AG3" s="147">
        <v>688</v>
      </c>
      <c r="AH3" s="148" t="s">
        <v>155</v>
      </c>
      <c r="AI3" s="149"/>
      <c r="AJ3" s="147">
        <v>20</v>
      </c>
      <c r="AK3" s="146" t="s">
        <v>71</v>
      </c>
      <c r="AL3" s="147">
        <v>88</v>
      </c>
      <c r="AM3" s="147">
        <v>0</v>
      </c>
      <c r="AN3" s="151">
        <v>175</v>
      </c>
      <c r="AO3" s="152">
        <v>0</v>
      </c>
      <c r="AP3" s="145">
        <v>664</v>
      </c>
      <c r="AQ3" s="148" t="s">
        <v>132</v>
      </c>
      <c r="AR3" s="148"/>
      <c r="AS3" s="145">
        <v>989</v>
      </c>
      <c r="AT3" s="148" t="s">
        <v>133</v>
      </c>
      <c r="AU3" s="149"/>
      <c r="AV3" s="153">
        <f t="shared" ref="AV3:AV33" si="2">(AD3+AP3)/(S3+T3)/2</f>
        <v>8.7462686567164187</v>
      </c>
      <c r="AW3" s="153">
        <f t="shared" ref="AW3:AW33" si="3">(AA3+AN3)/(S3+T3)/1.5</f>
        <v>3.572139303482587</v>
      </c>
      <c r="AX3" s="154">
        <f t="shared" ref="AX3:AX33" si="4">(V3+X3+AJ3+AL3)/(S3+T3)/2</f>
        <v>1.8134328358208955</v>
      </c>
      <c r="AY3" s="66">
        <f t="shared" ref="AY3:AY33" si="5">AX3*1.5</f>
        <v>2.7201492537313432</v>
      </c>
      <c r="AZ3" s="66">
        <f t="shared" ref="AZ3:AZ33" si="6">AX3*2</f>
        <v>3.6268656716417911</v>
      </c>
      <c r="BB3" s="91">
        <f t="shared" ref="BB3:BB33" si="7">B3+C3+D3+E3+F3+G3+H3</f>
        <v>4045.2000000000003</v>
      </c>
    </row>
    <row r="4" spans="1:54" ht="18.95" customHeight="1">
      <c r="A4" s="11" t="s">
        <v>7</v>
      </c>
      <c r="B4" s="12">
        <v>533</v>
      </c>
      <c r="C4" s="12">
        <v>533</v>
      </c>
      <c r="D4" s="12">
        <v>532</v>
      </c>
      <c r="E4" s="12">
        <v>530</v>
      </c>
      <c r="F4" s="12">
        <v>599.79999999999995</v>
      </c>
      <c r="G4" s="12">
        <v>606.66999999999996</v>
      </c>
      <c r="H4" s="54">
        <v>705.58</v>
      </c>
      <c r="I4" s="35">
        <v>19</v>
      </c>
      <c r="J4" s="34" t="s">
        <v>409</v>
      </c>
      <c r="K4" s="35">
        <v>50</v>
      </c>
      <c r="L4" s="35">
        <v>3.34</v>
      </c>
      <c r="M4" s="60">
        <v>6</v>
      </c>
      <c r="N4" s="60">
        <v>19</v>
      </c>
      <c r="O4" s="60">
        <v>21</v>
      </c>
      <c r="P4" s="60">
        <v>33</v>
      </c>
      <c r="Q4" s="60">
        <v>46</v>
      </c>
      <c r="R4" s="60">
        <v>103</v>
      </c>
      <c r="S4" s="42">
        <v>26</v>
      </c>
      <c r="T4" s="43">
        <v>5</v>
      </c>
      <c r="U4" s="137">
        <f t="shared" si="1"/>
        <v>31</v>
      </c>
      <c r="V4" s="151">
        <v>12</v>
      </c>
      <c r="W4" s="155" t="s">
        <v>71</v>
      </c>
      <c r="X4" s="152">
        <v>43</v>
      </c>
      <c r="Y4" s="156" t="s">
        <v>155</v>
      </c>
      <c r="Z4" s="157"/>
      <c r="AA4" s="152">
        <v>76</v>
      </c>
      <c r="AB4" s="156" t="s">
        <v>155</v>
      </c>
      <c r="AC4" s="157"/>
      <c r="AD4" s="152">
        <v>358</v>
      </c>
      <c r="AE4" s="156" t="s">
        <v>155</v>
      </c>
      <c r="AF4" s="157"/>
      <c r="AG4" s="152">
        <v>455</v>
      </c>
      <c r="AH4" s="156" t="s">
        <v>124</v>
      </c>
      <c r="AI4" s="157"/>
      <c r="AJ4" s="152">
        <v>7</v>
      </c>
      <c r="AK4" s="155" t="s">
        <v>71</v>
      </c>
      <c r="AL4" s="152">
        <v>31</v>
      </c>
      <c r="AM4" s="152">
        <v>0</v>
      </c>
      <c r="AN4" s="151">
        <v>61</v>
      </c>
      <c r="AO4" s="152">
        <v>0</v>
      </c>
      <c r="AP4" s="151">
        <v>423</v>
      </c>
      <c r="AQ4" s="156" t="s">
        <v>115</v>
      </c>
      <c r="AR4" s="156"/>
      <c r="AS4" s="151">
        <v>589</v>
      </c>
      <c r="AT4" s="156" t="s">
        <v>115</v>
      </c>
      <c r="AU4" s="157"/>
      <c r="AV4" s="153">
        <f t="shared" si="2"/>
        <v>12.596774193548388</v>
      </c>
      <c r="AW4" s="153">
        <f t="shared" si="3"/>
        <v>2.9462365591397845</v>
      </c>
      <c r="AX4" s="154">
        <f t="shared" si="4"/>
        <v>1.5</v>
      </c>
      <c r="AY4" s="66">
        <f t="shared" si="5"/>
        <v>2.25</v>
      </c>
      <c r="AZ4" s="66">
        <f t="shared" si="6"/>
        <v>3</v>
      </c>
      <c r="BB4" s="91">
        <f t="shared" si="7"/>
        <v>4040.05</v>
      </c>
    </row>
    <row r="5" spans="1:54" ht="18.95" customHeight="1">
      <c r="A5" s="15" t="s">
        <v>36</v>
      </c>
      <c r="B5" s="12">
        <v>526</v>
      </c>
      <c r="C5" s="12">
        <v>526</v>
      </c>
      <c r="D5" s="12">
        <v>525</v>
      </c>
      <c r="E5" s="12">
        <v>523</v>
      </c>
      <c r="F5" s="12">
        <v>590.6</v>
      </c>
      <c r="G5" s="12">
        <v>602.29</v>
      </c>
      <c r="H5" s="54">
        <v>704.58</v>
      </c>
      <c r="I5" s="35">
        <v>33.799999999999997</v>
      </c>
      <c r="J5" s="34" t="s">
        <v>410</v>
      </c>
      <c r="K5" s="35">
        <v>40</v>
      </c>
      <c r="L5" s="35">
        <v>3.6</v>
      </c>
      <c r="M5" s="60">
        <v>0</v>
      </c>
      <c r="N5" s="60">
        <v>1</v>
      </c>
      <c r="O5" s="60">
        <v>2</v>
      </c>
      <c r="P5" s="60">
        <v>10</v>
      </c>
      <c r="Q5" s="60">
        <v>15</v>
      </c>
      <c r="R5" s="60">
        <v>250</v>
      </c>
      <c r="S5" s="46">
        <v>18</v>
      </c>
      <c r="T5" s="47">
        <v>2</v>
      </c>
      <c r="U5" s="137">
        <f t="shared" si="1"/>
        <v>20</v>
      </c>
      <c r="V5" s="151">
        <v>2</v>
      </c>
      <c r="W5" s="146" t="s">
        <v>71</v>
      </c>
      <c r="X5" s="152">
        <v>12</v>
      </c>
      <c r="Y5" s="152">
        <v>0</v>
      </c>
      <c r="Z5" s="171"/>
      <c r="AA5" s="152">
        <v>35</v>
      </c>
      <c r="AB5" s="152">
        <v>0</v>
      </c>
      <c r="AC5" s="171"/>
      <c r="AD5" s="152">
        <v>101</v>
      </c>
      <c r="AE5" s="152">
        <v>0</v>
      </c>
      <c r="AF5" s="171"/>
      <c r="AG5" s="152">
        <v>200</v>
      </c>
      <c r="AH5" s="156" t="s">
        <v>119</v>
      </c>
      <c r="AI5" s="157"/>
      <c r="AJ5" s="152"/>
      <c r="AK5" s="146" t="s">
        <v>71</v>
      </c>
      <c r="AL5" s="152">
        <v>18</v>
      </c>
      <c r="AM5" s="152">
        <v>0</v>
      </c>
      <c r="AN5" s="151">
        <v>26</v>
      </c>
      <c r="AO5" s="152">
        <v>0</v>
      </c>
      <c r="AP5" s="151">
        <v>126</v>
      </c>
      <c r="AQ5" s="156" t="s">
        <v>113</v>
      </c>
      <c r="AR5" s="156"/>
      <c r="AS5" s="151">
        <v>228</v>
      </c>
      <c r="AT5" s="156" t="s">
        <v>125</v>
      </c>
      <c r="AU5" s="157"/>
      <c r="AV5" s="153">
        <f t="shared" si="2"/>
        <v>5.6749999999999998</v>
      </c>
      <c r="AW5" s="153">
        <f t="shared" si="3"/>
        <v>2.0333333333333332</v>
      </c>
      <c r="AX5" s="154">
        <f t="shared" si="4"/>
        <v>0.8</v>
      </c>
      <c r="AY5" s="66">
        <f t="shared" si="5"/>
        <v>1.2000000000000002</v>
      </c>
      <c r="AZ5" s="66">
        <f t="shared" si="6"/>
        <v>1.6</v>
      </c>
      <c r="BB5" s="91">
        <f t="shared" si="7"/>
        <v>3997.47</v>
      </c>
    </row>
    <row r="6" spans="1:54" ht="18.95" customHeight="1">
      <c r="A6" s="14" t="s">
        <v>8</v>
      </c>
      <c r="B6" s="12">
        <v>528</v>
      </c>
      <c r="C6" s="12">
        <v>529</v>
      </c>
      <c r="D6" s="12">
        <v>525</v>
      </c>
      <c r="E6" s="12">
        <v>525</v>
      </c>
      <c r="F6" s="12">
        <v>593.70000000000005</v>
      </c>
      <c r="G6" s="12">
        <v>602.96</v>
      </c>
      <c r="H6" s="54">
        <v>703.31</v>
      </c>
      <c r="I6" s="35">
        <v>36.700000000000003</v>
      </c>
      <c r="J6" s="34" t="s">
        <v>411</v>
      </c>
      <c r="K6" s="35">
        <v>50</v>
      </c>
      <c r="L6" s="35">
        <v>2.69</v>
      </c>
      <c r="M6" s="60">
        <v>1</v>
      </c>
      <c r="N6" s="60">
        <v>4</v>
      </c>
      <c r="O6" s="60">
        <v>7</v>
      </c>
      <c r="P6" s="60">
        <v>24</v>
      </c>
      <c r="Q6" s="60">
        <v>25</v>
      </c>
      <c r="R6" s="60">
        <v>43</v>
      </c>
      <c r="S6" s="44">
        <v>17</v>
      </c>
      <c r="T6" s="45">
        <v>1</v>
      </c>
      <c r="U6" s="137">
        <f t="shared" si="1"/>
        <v>18</v>
      </c>
      <c r="V6" s="151">
        <v>0</v>
      </c>
      <c r="W6" s="146" t="s">
        <v>71</v>
      </c>
      <c r="X6" s="152">
        <v>16</v>
      </c>
      <c r="Y6" s="156" t="s">
        <v>147</v>
      </c>
      <c r="Z6" s="157"/>
      <c r="AA6" s="152">
        <v>33</v>
      </c>
      <c r="AB6" s="156" t="s">
        <v>134</v>
      </c>
      <c r="AC6" s="157"/>
      <c r="AD6" s="152">
        <v>77</v>
      </c>
      <c r="AE6" s="156" t="s">
        <v>146</v>
      </c>
      <c r="AF6" s="157"/>
      <c r="AG6" s="152">
        <v>147</v>
      </c>
      <c r="AH6" s="156" t="s">
        <v>128</v>
      </c>
      <c r="AI6" s="157"/>
      <c r="AJ6" s="152">
        <v>2</v>
      </c>
      <c r="AK6" s="146" t="s">
        <v>71</v>
      </c>
      <c r="AL6" s="152">
        <v>14</v>
      </c>
      <c r="AM6" s="152">
        <v>0</v>
      </c>
      <c r="AN6" s="151">
        <v>29</v>
      </c>
      <c r="AO6" s="152">
        <v>0</v>
      </c>
      <c r="AP6" s="151">
        <v>94</v>
      </c>
      <c r="AQ6" s="156" t="s">
        <v>112</v>
      </c>
      <c r="AR6" s="156"/>
      <c r="AS6" s="151">
        <v>162</v>
      </c>
      <c r="AT6" s="156" t="s">
        <v>129</v>
      </c>
      <c r="AU6" s="157"/>
      <c r="AV6" s="153">
        <f t="shared" si="2"/>
        <v>4.75</v>
      </c>
      <c r="AW6" s="153">
        <f t="shared" si="3"/>
        <v>2.2962962962962963</v>
      </c>
      <c r="AX6" s="154">
        <f t="shared" si="4"/>
        <v>0.88888888888888884</v>
      </c>
      <c r="AY6" s="66">
        <f t="shared" si="5"/>
        <v>1.3333333333333333</v>
      </c>
      <c r="AZ6" s="66">
        <f t="shared" si="6"/>
        <v>1.7777777777777777</v>
      </c>
      <c r="BB6" s="91">
        <f t="shared" si="7"/>
        <v>4006.97</v>
      </c>
    </row>
    <row r="7" spans="1:54" ht="18.95" customHeight="1">
      <c r="A7" s="14" t="s">
        <v>9</v>
      </c>
      <c r="B7" s="12">
        <v>528</v>
      </c>
      <c r="C7" s="12">
        <v>529</v>
      </c>
      <c r="D7" s="12">
        <v>526</v>
      </c>
      <c r="E7" s="12">
        <v>526</v>
      </c>
      <c r="F7" s="12">
        <v>595</v>
      </c>
      <c r="G7" s="12">
        <v>601.19000000000005</v>
      </c>
      <c r="H7" s="54">
        <v>704.89</v>
      </c>
      <c r="I7" s="35">
        <v>42.1</v>
      </c>
      <c r="J7" s="193" t="s">
        <v>93</v>
      </c>
      <c r="K7" s="193">
        <v>40</v>
      </c>
      <c r="L7" s="35">
        <v>8.42</v>
      </c>
      <c r="M7" s="60">
        <v>1</v>
      </c>
      <c r="N7" s="60">
        <v>2</v>
      </c>
      <c r="O7" s="60">
        <v>3</v>
      </c>
      <c r="P7" s="60">
        <v>12</v>
      </c>
      <c r="Q7" s="60">
        <v>26</v>
      </c>
      <c r="R7" s="60">
        <v>48</v>
      </c>
      <c r="S7" s="44">
        <v>21</v>
      </c>
      <c r="T7" s="45"/>
      <c r="U7" s="137">
        <f t="shared" si="1"/>
        <v>21</v>
      </c>
      <c r="V7" s="151"/>
      <c r="W7" s="146" t="s">
        <v>71</v>
      </c>
      <c r="X7" s="152">
        <v>12</v>
      </c>
      <c r="Y7" s="156" t="s">
        <v>146</v>
      </c>
      <c r="Z7" s="157" t="s">
        <v>310</v>
      </c>
      <c r="AA7" s="152">
        <v>24</v>
      </c>
      <c r="AB7" s="152">
        <v>0</v>
      </c>
      <c r="AC7" s="157" t="s">
        <v>269</v>
      </c>
      <c r="AD7" s="152">
        <v>102</v>
      </c>
      <c r="AE7" s="156" t="s">
        <v>153</v>
      </c>
      <c r="AF7" s="157" t="s">
        <v>310</v>
      </c>
      <c r="AG7" s="152">
        <v>201</v>
      </c>
      <c r="AH7" s="156" t="s">
        <v>110</v>
      </c>
      <c r="AI7" s="157" t="s">
        <v>310</v>
      </c>
      <c r="AJ7" s="152"/>
      <c r="AK7" s="146" t="s">
        <v>71</v>
      </c>
      <c r="AL7" s="152">
        <v>11</v>
      </c>
      <c r="AM7" s="152">
        <v>0</v>
      </c>
      <c r="AN7" s="151">
        <v>23</v>
      </c>
      <c r="AO7" s="152">
        <v>0</v>
      </c>
      <c r="AP7" s="151">
        <v>124</v>
      </c>
      <c r="AQ7" s="156" t="s">
        <v>119</v>
      </c>
      <c r="AR7" s="156" t="s">
        <v>260</v>
      </c>
      <c r="AS7" s="151">
        <v>282</v>
      </c>
      <c r="AT7" s="156" t="s">
        <v>130</v>
      </c>
      <c r="AU7" s="157" t="s">
        <v>261</v>
      </c>
      <c r="AV7" s="153">
        <f t="shared" si="2"/>
        <v>5.3809523809523814</v>
      </c>
      <c r="AW7" s="153">
        <f t="shared" si="3"/>
        <v>1.4920634920634921</v>
      </c>
      <c r="AX7" s="154">
        <f t="shared" si="4"/>
        <v>0.54761904761904767</v>
      </c>
      <c r="AY7" s="66">
        <f t="shared" si="5"/>
        <v>0.82142857142857151</v>
      </c>
      <c r="AZ7" s="66">
        <f t="shared" si="6"/>
        <v>1.0952380952380953</v>
      </c>
      <c r="BA7" s="72"/>
      <c r="BB7" s="91">
        <f t="shared" si="7"/>
        <v>4010.08</v>
      </c>
    </row>
    <row r="8" spans="1:54" ht="18.95" customHeight="1">
      <c r="A8" s="14" t="s">
        <v>10</v>
      </c>
      <c r="B8" s="12">
        <v>530</v>
      </c>
      <c r="C8" s="12">
        <v>530</v>
      </c>
      <c r="D8" s="12">
        <v>529</v>
      </c>
      <c r="E8" s="12">
        <v>526</v>
      </c>
      <c r="F8" s="12">
        <v>594.70000000000005</v>
      </c>
      <c r="G8" s="12">
        <v>603.04999999999995</v>
      </c>
      <c r="H8" s="54">
        <v>702.34</v>
      </c>
      <c r="I8" s="35">
        <v>55.7</v>
      </c>
      <c r="J8" s="35" t="s">
        <v>91</v>
      </c>
      <c r="K8" s="35">
        <v>50</v>
      </c>
      <c r="L8" s="35">
        <v>3.63</v>
      </c>
      <c r="M8" s="60">
        <v>1</v>
      </c>
      <c r="N8" s="60">
        <v>1</v>
      </c>
      <c r="O8" s="60">
        <v>2</v>
      </c>
      <c r="P8" s="60">
        <v>4</v>
      </c>
      <c r="Q8" s="60">
        <v>8</v>
      </c>
      <c r="R8" s="60">
        <v>21</v>
      </c>
      <c r="S8" s="44">
        <v>5</v>
      </c>
      <c r="T8" s="45">
        <v>1</v>
      </c>
      <c r="U8" s="137">
        <f t="shared" si="1"/>
        <v>6</v>
      </c>
      <c r="V8" s="169"/>
      <c r="W8" s="168" t="s">
        <v>71</v>
      </c>
      <c r="X8" s="165">
        <v>7</v>
      </c>
      <c r="Y8" s="165">
        <v>0</v>
      </c>
      <c r="Z8" s="170">
        <v>0</v>
      </c>
      <c r="AA8" s="165">
        <v>24</v>
      </c>
      <c r="AB8" s="166" t="s">
        <v>147</v>
      </c>
      <c r="AC8" s="167">
        <v>0</v>
      </c>
      <c r="AD8" s="165">
        <v>105</v>
      </c>
      <c r="AE8" s="166" t="s">
        <v>146</v>
      </c>
      <c r="AF8" s="167" t="s">
        <v>309</v>
      </c>
      <c r="AG8" s="165">
        <v>175</v>
      </c>
      <c r="AH8" s="165">
        <v>0</v>
      </c>
      <c r="AI8" s="170">
        <v>0</v>
      </c>
      <c r="AJ8" s="165"/>
      <c r="AK8" s="168" t="s">
        <v>71</v>
      </c>
      <c r="AL8" s="165">
        <v>10</v>
      </c>
      <c r="AM8" s="165">
        <v>0</v>
      </c>
      <c r="AN8" s="169">
        <v>36</v>
      </c>
      <c r="AO8" s="165">
        <v>0</v>
      </c>
      <c r="AP8" s="169">
        <v>147</v>
      </c>
      <c r="AQ8" s="166" t="s">
        <v>107</v>
      </c>
      <c r="AR8" s="166">
        <v>-3</v>
      </c>
      <c r="AS8" s="169">
        <v>302</v>
      </c>
      <c r="AT8" s="166" t="s">
        <v>108</v>
      </c>
      <c r="AU8" s="167">
        <v>-12</v>
      </c>
      <c r="AV8" s="153">
        <f t="shared" si="2"/>
        <v>21</v>
      </c>
      <c r="AW8" s="153">
        <f t="shared" si="3"/>
        <v>6.666666666666667</v>
      </c>
      <c r="AX8" s="154">
        <f t="shared" si="4"/>
        <v>1.4166666666666667</v>
      </c>
      <c r="AY8" s="66">
        <f t="shared" si="5"/>
        <v>2.125</v>
      </c>
      <c r="AZ8" s="66">
        <f t="shared" si="6"/>
        <v>2.8333333333333335</v>
      </c>
      <c r="BA8" s="72"/>
      <c r="BB8" s="91">
        <f t="shared" si="7"/>
        <v>4015.09</v>
      </c>
    </row>
    <row r="9" spans="1:54" ht="18.95" customHeight="1">
      <c r="A9" s="15" t="s">
        <v>11</v>
      </c>
      <c r="B9" s="12">
        <v>524</v>
      </c>
      <c r="C9" s="12">
        <v>526</v>
      </c>
      <c r="D9" s="12">
        <v>524</v>
      </c>
      <c r="E9" s="12">
        <v>521</v>
      </c>
      <c r="F9" s="12">
        <v>589.6</v>
      </c>
      <c r="G9" s="12">
        <v>602.17999999999995</v>
      </c>
      <c r="H9" s="54">
        <v>700.55</v>
      </c>
      <c r="I9" s="35">
        <v>57.9</v>
      </c>
      <c r="J9" s="193" t="s">
        <v>92</v>
      </c>
      <c r="K9" s="193">
        <v>60</v>
      </c>
      <c r="L9" s="35">
        <v>2.78</v>
      </c>
      <c r="M9" s="60">
        <v>1</v>
      </c>
      <c r="N9" s="60">
        <v>1</v>
      </c>
      <c r="O9" s="60">
        <v>1</v>
      </c>
      <c r="P9" s="60">
        <v>7</v>
      </c>
      <c r="Q9" s="60">
        <v>10</v>
      </c>
      <c r="R9" s="60">
        <v>26</v>
      </c>
      <c r="S9" s="46">
        <v>8</v>
      </c>
      <c r="T9" s="47"/>
      <c r="U9" s="137">
        <f t="shared" si="1"/>
        <v>8</v>
      </c>
      <c r="V9" s="151">
        <v>0</v>
      </c>
      <c r="W9" s="155" t="s">
        <v>71</v>
      </c>
      <c r="X9" s="152">
        <v>8</v>
      </c>
      <c r="Y9" s="156" t="s">
        <v>146</v>
      </c>
      <c r="Z9" s="157"/>
      <c r="AA9" s="152">
        <v>46</v>
      </c>
      <c r="AB9" s="152">
        <v>0</v>
      </c>
      <c r="AC9" s="171"/>
      <c r="AD9" s="152">
        <v>66</v>
      </c>
      <c r="AE9" s="156" t="s">
        <v>152</v>
      </c>
      <c r="AF9" s="157"/>
      <c r="AG9" s="152">
        <v>219</v>
      </c>
      <c r="AH9" s="156" t="s">
        <v>119</v>
      </c>
      <c r="AI9" s="157"/>
      <c r="AJ9" s="152"/>
      <c r="AK9" s="155" t="s">
        <v>71</v>
      </c>
      <c r="AL9" s="152">
        <v>5</v>
      </c>
      <c r="AM9" s="152">
        <v>0</v>
      </c>
      <c r="AN9" s="151">
        <v>32</v>
      </c>
      <c r="AO9" s="152">
        <v>0</v>
      </c>
      <c r="AP9" s="151">
        <v>73</v>
      </c>
      <c r="AQ9" s="156" t="s">
        <v>103</v>
      </c>
      <c r="AR9" s="156">
        <v>-4</v>
      </c>
      <c r="AS9" s="151">
        <v>309</v>
      </c>
      <c r="AT9" s="156" t="s">
        <v>104</v>
      </c>
      <c r="AU9" s="157" t="s">
        <v>255</v>
      </c>
      <c r="AV9" s="153">
        <f t="shared" si="2"/>
        <v>8.6875</v>
      </c>
      <c r="AW9" s="153">
        <f t="shared" si="3"/>
        <v>6.5</v>
      </c>
      <c r="AX9" s="154">
        <f t="shared" si="4"/>
        <v>0.8125</v>
      </c>
      <c r="AY9" s="66">
        <f t="shared" si="5"/>
        <v>1.21875</v>
      </c>
      <c r="AZ9" s="66">
        <f t="shared" si="6"/>
        <v>1.625</v>
      </c>
      <c r="BA9" s="72"/>
      <c r="BB9" s="91">
        <f t="shared" si="7"/>
        <v>3987.33</v>
      </c>
    </row>
    <row r="10" spans="1:54" ht="18.95" customHeight="1">
      <c r="A10" s="15" t="s">
        <v>12</v>
      </c>
      <c r="B10" s="12">
        <v>523</v>
      </c>
      <c r="C10" s="12">
        <v>526</v>
      </c>
      <c r="D10" s="12">
        <v>525</v>
      </c>
      <c r="E10" s="12">
        <v>520</v>
      </c>
      <c r="F10" s="12">
        <v>588.1</v>
      </c>
      <c r="G10" s="12">
        <v>601.74</v>
      </c>
      <c r="H10" s="54">
        <v>701.61</v>
      </c>
      <c r="I10" s="35">
        <v>57.9</v>
      </c>
      <c r="J10" s="35" t="s">
        <v>90</v>
      </c>
      <c r="K10" s="35">
        <v>60</v>
      </c>
      <c r="L10" s="35">
        <v>4.1100000000000003</v>
      </c>
      <c r="M10" s="60">
        <v>1</v>
      </c>
      <c r="N10" s="60">
        <v>2</v>
      </c>
      <c r="O10" s="60">
        <v>2</v>
      </c>
      <c r="P10" s="60">
        <v>3</v>
      </c>
      <c r="Q10" s="60">
        <v>6</v>
      </c>
      <c r="R10" s="60">
        <v>48</v>
      </c>
      <c r="S10" s="46">
        <v>6</v>
      </c>
      <c r="T10" s="47">
        <v>2</v>
      </c>
      <c r="U10" s="137">
        <f t="shared" si="1"/>
        <v>8</v>
      </c>
      <c r="V10" s="151">
        <v>1</v>
      </c>
      <c r="W10" s="155" t="s">
        <v>71</v>
      </c>
      <c r="X10" s="152">
        <v>2</v>
      </c>
      <c r="Y10" s="152">
        <v>0</v>
      </c>
      <c r="Z10" s="171">
        <v>0</v>
      </c>
      <c r="AA10" s="152">
        <v>13</v>
      </c>
      <c r="AB10" s="152">
        <v>0</v>
      </c>
      <c r="AC10" s="171">
        <v>0</v>
      </c>
      <c r="AD10" s="152">
        <v>57</v>
      </c>
      <c r="AE10" s="156" t="s">
        <v>153</v>
      </c>
      <c r="AF10" s="157" t="s">
        <v>269</v>
      </c>
      <c r="AG10" s="152">
        <v>157</v>
      </c>
      <c r="AH10" s="156" t="s">
        <v>127</v>
      </c>
      <c r="AI10" s="157">
        <v>0</v>
      </c>
      <c r="AJ10" s="152"/>
      <c r="AK10" s="155" t="s">
        <v>71</v>
      </c>
      <c r="AL10" s="152">
        <v>6</v>
      </c>
      <c r="AM10" s="152">
        <v>0</v>
      </c>
      <c r="AN10" s="151">
        <v>21</v>
      </c>
      <c r="AO10" s="152">
        <v>0</v>
      </c>
      <c r="AP10" s="151">
        <v>86</v>
      </c>
      <c r="AQ10" s="156" t="s">
        <v>105</v>
      </c>
      <c r="AR10" s="156"/>
      <c r="AS10" s="151">
        <v>254</v>
      </c>
      <c r="AT10" s="156" t="s">
        <v>106</v>
      </c>
      <c r="AU10" s="157"/>
      <c r="AV10" s="153">
        <f t="shared" si="2"/>
        <v>8.9375</v>
      </c>
      <c r="AW10" s="153">
        <f t="shared" si="3"/>
        <v>2.8333333333333335</v>
      </c>
      <c r="AX10" s="154">
        <f t="shared" si="4"/>
        <v>0.5625</v>
      </c>
      <c r="AY10" s="66">
        <f t="shared" si="5"/>
        <v>0.84375</v>
      </c>
      <c r="AZ10" s="66">
        <f t="shared" si="6"/>
        <v>1.125</v>
      </c>
      <c r="BB10" s="91">
        <f t="shared" si="7"/>
        <v>3985.4500000000003</v>
      </c>
    </row>
    <row r="11" spans="1:54" ht="18.95" customHeight="1">
      <c r="A11" s="11" t="s">
        <v>13</v>
      </c>
      <c r="B11" s="12">
        <v>532</v>
      </c>
      <c r="C11" s="12">
        <v>531</v>
      </c>
      <c r="D11" s="12">
        <v>530</v>
      </c>
      <c r="E11" s="12">
        <v>528</v>
      </c>
      <c r="F11" s="12">
        <v>596.4</v>
      </c>
      <c r="G11" s="12">
        <v>605.23</v>
      </c>
      <c r="H11" s="54">
        <v>705.72</v>
      </c>
      <c r="I11" s="35">
        <v>57.9</v>
      </c>
      <c r="J11" s="193" t="s">
        <v>93</v>
      </c>
      <c r="K11" s="193">
        <v>40</v>
      </c>
      <c r="L11" s="35">
        <v>3.44</v>
      </c>
      <c r="M11" s="60">
        <v>4</v>
      </c>
      <c r="N11" s="60">
        <v>10</v>
      </c>
      <c r="O11" s="60">
        <v>11</v>
      </c>
      <c r="P11" s="60">
        <v>15</v>
      </c>
      <c r="Q11" s="60">
        <v>20</v>
      </c>
      <c r="R11" s="60">
        <v>33</v>
      </c>
      <c r="S11" s="42">
        <v>12</v>
      </c>
      <c r="T11" s="43"/>
      <c r="U11" s="137">
        <f t="shared" si="1"/>
        <v>12</v>
      </c>
      <c r="V11" s="145">
        <v>6</v>
      </c>
      <c r="W11" s="146" t="s">
        <v>71</v>
      </c>
      <c r="X11" s="147">
        <v>19</v>
      </c>
      <c r="Y11" s="148" t="s">
        <v>153</v>
      </c>
      <c r="Z11" s="149"/>
      <c r="AA11" s="147">
        <v>39</v>
      </c>
      <c r="AB11" s="148" t="s">
        <v>153</v>
      </c>
      <c r="AC11" s="149"/>
      <c r="AD11" s="147">
        <v>188</v>
      </c>
      <c r="AE11" s="148" t="s">
        <v>146</v>
      </c>
      <c r="AF11" s="149"/>
      <c r="AG11" s="147">
        <v>280</v>
      </c>
      <c r="AH11" s="147">
        <v>0</v>
      </c>
      <c r="AI11" s="150"/>
      <c r="AJ11" s="147">
        <v>5</v>
      </c>
      <c r="AK11" s="146" t="s">
        <v>71</v>
      </c>
      <c r="AL11" s="147">
        <v>9</v>
      </c>
      <c r="AM11" s="147">
        <v>0</v>
      </c>
      <c r="AN11" s="145">
        <v>37</v>
      </c>
      <c r="AO11" s="147">
        <v>0</v>
      </c>
      <c r="AP11" s="145">
        <v>215</v>
      </c>
      <c r="AQ11" s="148" t="s">
        <v>118</v>
      </c>
      <c r="AR11" s="148"/>
      <c r="AS11" s="145">
        <v>344</v>
      </c>
      <c r="AT11" s="148" t="s">
        <v>131</v>
      </c>
      <c r="AU11" s="149"/>
      <c r="AV11" s="153">
        <f t="shared" si="2"/>
        <v>16.791666666666668</v>
      </c>
      <c r="AW11" s="153">
        <f t="shared" si="3"/>
        <v>4.2222222222222223</v>
      </c>
      <c r="AX11" s="154">
        <f t="shared" si="4"/>
        <v>1.625</v>
      </c>
      <c r="AY11" s="66">
        <f t="shared" si="5"/>
        <v>2.4375</v>
      </c>
      <c r="AZ11" s="66">
        <f t="shared" si="6"/>
        <v>3.25</v>
      </c>
      <c r="BB11" s="91">
        <f t="shared" si="7"/>
        <v>4028.3500000000004</v>
      </c>
    </row>
    <row r="12" spans="1:54" ht="18.95" customHeight="1">
      <c r="A12" s="15" t="s">
        <v>14</v>
      </c>
      <c r="B12" s="12">
        <v>522</v>
      </c>
      <c r="C12" s="12">
        <v>525</v>
      </c>
      <c r="D12" s="12">
        <v>525</v>
      </c>
      <c r="E12" s="12">
        <v>519</v>
      </c>
      <c r="F12" s="12">
        <v>586.70000000000005</v>
      </c>
      <c r="G12" s="12">
        <v>601.96</v>
      </c>
      <c r="H12" s="54">
        <v>702.38</v>
      </c>
      <c r="I12" s="35">
        <v>57.9</v>
      </c>
      <c r="J12" s="35" t="s">
        <v>91</v>
      </c>
      <c r="K12" s="35">
        <v>50</v>
      </c>
      <c r="L12" s="35">
        <v>4.6100000000000003</v>
      </c>
      <c r="M12" s="60">
        <v>3</v>
      </c>
      <c r="N12" s="60">
        <v>14</v>
      </c>
      <c r="O12" s="60">
        <v>18</v>
      </c>
      <c r="P12" s="60">
        <v>47</v>
      </c>
      <c r="Q12" s="60">
        <v>71</v>
      </c>
      <c r="R12" s="60">
        <v>105</v>
      </c>
      <c r="S12" s="46">
        <v>30</v>
      </c>
      <c r="T12" s="47"/>
      <c r="U12" s="137">
        <f t="shared" si="1"/>
        <v>30</v>
      </c>
      <c r="V12" s="151"/>
      <c r="W12" s="155" t="s">
        <v>71</v>
      </c>
      <c r="X12" s="152">
        <v>31</v>
      </c>
      <c r="Y12" s="156" t="s">
        <v>153</v>
      </c>
      <c r="Z12" s="157"/>
      <c r="AA12" s="152">
        <v>75</v>
      </c>
      <c r="AB12" s="156" t="s">
        <v>153</v>
      </c>
      <c r="AC12" s="157"/>
      <c r="AD12" s="152">
        <v>116</v>
      </c>
      <c r="AE12" s="156" t="s">
        <v>153</v>
      </c>
      <c r="AF12" s="157"/>
      <c r="AG12" s="152">
        <v>304</v>
      </c>
      <c r="AH12" s="156" t="s">
        <v>118</v>
      </c>
      <c r="AI12" s="157"/>
      <c r="AJ12" s="152"/>
      <c r="AK12" s="155" t="s">
        <v>71</v>
      </c>
      <c r="AL12" s="152">
        <v>38</v>
      </c>
      <c r="AM12" s="152">
        <v>0</v>
      </c>
      <c r="AN12" s="151">
        <v>99</v>
      </c>
      <c r="AO12" s="152">
        <v>0</v>
      </c>
      <c r="AP12" s="151">
        <v>187</v>
      </c>
      <c r="AQ12" s="156" t="s">
        <v>112</v>
      </c>
      <c r="AR12" s="156"/>
      <c r="AS12" s="151">
        <v>534</v>
      </c>
      <c r="AT12" s="156" t="s">
        <v>135</v>
      </c>
      <c r="AU12" s="157"/>
      <c r="AV12" s="153">
        <f t="shared" si="2"/>
        <v>5.05</v>
      </c>
      <c r="AW12" s="153">
        <f t="shared" si="3"/>
        <v>3.8666666666666667</v>
      </c>
      <c r="AX12" s="154">
        <f t="shared" si="4"/>
        <v>1.1499999999999999</v>
      </c>
      <c r="AY12" s="66">
        <f t="shared" si="5"/>
        <v>1.7249999999999999</v>
      </c>
      <c r="AZ12" s="66">
        <f t="shared" si="6"/>
        <v>2.2999999999999998</v>
      </c>
      <c r="BB12" s="91">
        <f t="shared" si="7"/>
        <v>3982.04</v>
      </c>
    </row>
    <row r="13" spans="1:54" ht="18.95" customHeight="1">
      <c r="A13" s="15" t="s">
        <v>15</v>
      </c>
      <c r="B13" s="12">
        <v>523</v>
      </c>
      <c r="C13" s="12">
        <v>528</v>
      </c>
      <c r="D13" s="12">
        <v>525</v>
      </c>
      <c r="E13" s="12">
        <v>523</v>
      </c>
      <c r="F13" s="12">
        <v>590.79999999999995</v>
      </c>
      <c r="G13" s="12">
        <v>600.25</v>
      </c>
      <c r="H13" s="54">
        <v>701.03</v>
      </c>
      <c r="I13" s="35">
        <v>57.9</v>
      </c>
      <c r="J13" s="35" t="s">
        <v>412</v>
      </c>
      <c r="K13" s="35">
        <v>60</v>
      </c>
      <c r="L13" s="35">
        <v>3.88</v>
      </c>
      <c r="M13" s="60">
        <v>1</v>
      </c>
      <c r="N13" s="60">
        <v>2</v>
      </c>
      <c r="O13" s="60">
        <v>3</v>
      </c>
      <c r="P13" s="60">
        <v>4</v>
      </c>
      <c r="Q13" s="60">
        <v>12</v>
      </c>
      <c r="R13" s="60">
        <v>35</v>
      </c>
      <c r="S13" s="46">
        <v>8</v>
      </c>
      <c r="T13" s="47">
        <v>2</v>
      </c>
      <c r="U13" s="137">
        <f t="shared" si="1"/>
        <v>10</v>
      </c>
      <c r="V13" s="151"/>
      <c r="W13" s="146" t="s">
        <v>71</v>
      </c>
      <c r="X13" s="152">
        <v>5</v>
      </c>
      <c r="Y13" s="152">
        <v>0</v>
      </c>
      <c r="Z13" s="171"/>
      <c r="AA13" s="152">
        <v>15</v>
      </c>
      <c r="AB13" s="152">
        <v>0</v>
      </c>
      <c r="AC13" s="171"/>
      <c r="AD13" s="152">
        <v>65</v>
      </c>
      <c r="AE13" s="156" t="s">
        <v>156</v>
      </c>
      <c r="AF13" s="157"/>
      <c r="AG13" s="152">
        <v>152</v>
      </c>
      <c r="AH13" s="156" t="s">
        <v>129</v>
      </c>
      <c r="AI13" s="157"/>
      <c r="AJ13" s="152"/>
      <c r="AK13" s="146" t="s">
        <v>71</v>
      </c>
      <c r="AL13" s="152">
        <v>3</v>
      </c>
      <c r="AM13" s="152">
        <v>0</v>
      </c>
      <c r="AN13" s="151">
        <v>17</v>
      </c>
      <c r="AO13" s="152">
        <v>0</v>
      </c>
      <c r="AP13" s="151">
        <v>66</v>
      </c>
      <c r="AQ13" s="156" t="s">
        <v>119</v>
      </c>
      <c r="AR13" s="156"/>
      <c r="AS13" s="151">
        <v>236</v>
      </c>
      <c r="AT13" s="156" t="s">
        <v>110</v>
      </c>
      <c r="AU13" s="157"/>
      <c r="AV13" s="153">
        <f t="shared" si="2"/>
        <v>6.55</v>
      </c>
      <c r="AW13" s="153">
        <f t="shared" si="3"/>
        <v>2.1333333333333333</v>
      </c>
      <c r="AX13" s="154">
        <f t="shared" si="4"/>
        <v>0.4</v>
      </c>
      <c r="AY13" s="66">
        <f t="shared" si="5"/>
        <v>0.60000000000000009</v>
      </c>
      <c r="AZ13" s="66">
        <f t="shared" si="6"/>
        <v>0.8</v>
      </c>
      <c r="BB13" s="91">
        <f t="shared" si="7"/>
        <v>3991.08</v>
      </c>
    </row>
    <row r="14" spans="1:54" s="136" customFormat="1" ht="18.95" customHeight="1">
      <c r="A14" s="15" t="s">
        <v>16</v>
      </c>
      <c r="B14" s="12">
        <v>527</v>
      </c>
      <c r="C14" s="12">
        <v>528</v>
      </c>
      <c r="D14" s="12">
        <v>525</v>
      </c>
      <c r="E14" s="12">
        <v>523</v>
      </c>
      <c r="F14" s="12">
        <v>592.20000000000005</v>
      </c>
      <c r="G14" s="12">
        <v>601.6</v>
      </c>
      <c r="H14" s="54">
        <v>699.65</v>
      </c>
      <c r="I14" s="35">
        <v>57.9</v>
      </c>
      <c r="J14" s="35" t="s">
        <v>413</v>
      </c>
      <c r="K14" s="35">
        <v>70</v>
      </c>
      <c r="L14" s="35">
        <v>2.88</v>
      </c>
      <c r="M14" s="60">
        <v>1</v>
      </c>
      <c r="N14" s="60">
        <v>5</v>
      </c>
      <c r="O14" s="60">
        <v>6</v>
      </c>
      <c r="P14" s="60">
        <v>21</v>
      </c>
      <c r="Q14" s="60">
        <v>30</v>
      </c>
      <c r="R14" s="60">
        <v>45</v>
      </c>
      <c r="S14" s="46">
        <v>17</v>
      </c>
      <c r="T14" s="47"/>
      <c r="U14" s="137">
        <f t="shared" si="1"/>
        <v>17</v>
      </c>
      <c r="V14" s="151"/>
      <c r="W14" s="146" t="s">
        <v>71</v>
      </c>
      <c r="X14" s="152">
        <v>11</v>
      </c>
      <c r="Y14" s="156" t="s">
        <v>153</v>
      </c>
      <c r="Z14" s="157"/>
      <c r="AA14" s="152">
        <v>30</v>
      </c>
      <c r="AB14" s="152">
        <v>0</v>
      </c>
      <c r="AC14" s="171"/>
      <c r="AD14" s="152">
        <v>80</v>
      </c>
      <c r="AE14" s="156" t="s">
        <v>153</v>
      </c>
      <c r="AF14" s="157"/>
      <c r="AG14" s="152">
        <v>194</v>
      </c>
      <c r="AH14" s="156" t="s">
        <v>105</v>
      </c>
      <c r="AI14" s="157"/>
      <c r="AJ14" s="152"/>
      <c r="AK14" s="146" t="s">
        <v>71</v>
      </c>
      <c r="AL14" s="152">
        <v>13</v>
      </c>
      <c r="AM14" s="152">
        <v>0</v>
      </c>
      <c r="AN14" s="151">
        <v>41</v>
      </c>
      <c r="AO14" s="152">
        <v>0</v>
      </c>
      <c r="AP14" s="151">
        <v>107</v>
      </c>
      <c r="AQ14" s="156" t="s">
        <v>119</v>
      </c>
      <c r="AR14" s="156"/>
      <c r="AS14" s="151">
        <v>382</v>
      </c>
      <c r="AT14" s="156" t="s">
        <v>107</v>
      </c>
      <c r="AU14" s="157"/>
      <c r="AV14" s="153">
        <f t="shared" si="2"/>
        <v>5.5</v>
      </c>
      <c r="AW14" s="153">
        <f t="shared" si="3"/>
        <v>2.7843137254901964</v>
      </c>
      <c r="AX14" s="154">
        <f t="shared" si="4"/>
        <v>0.70588235294117652</v>
      </c>
      <c r="AY14" s="66">
        <f t="shared" si="5"/>
        <v>1.0588235294117647</v>
      </c>
      <c r="AZ14" s="66">
        <f t="shared" si="6"/>
        <v>1.411764705882353</v>
      </c>
      <c r="BA14" s="67"/>
      <c r="BB14" s="91">
        <f t="shared" si="7"/>
        <v>3996.45</v>
      </c>
    </row>
    <row r="15" spans="1:54" ht="18.95" customHeight="1">
      <c r="A15" s="14" t="s">
        <v>17</v>
      </c>
      <c r="B15" s="12">
        <v>527</v>
      </c>
      <c r="C15" s="12">
        <v>530</v>
      </c>
      <c r="D15" s="12">
        <v>528</v>
      </c>
      <c r="E15" s="12">
        <v>525</v>
      </c>
      <c r="F15" s="12">
        <v>594.1</v>
      </c>
      <c r="G15" s="12">
        <v>605.34</v>
      </c>
      <c r="H15" s="54">
        <v>704.25</v>
      </c>
      <c r="I15" s="35">
        <v>31.2</v>
      </c>
      <c r="J15" s="35" t="s">
        <v>414</v>
      </c>
      <c r="K15" s="35">
        <v>40</v>
      </c>
      <c r="L15" s="35">
        <v>3.08</v>
      </c>
      <c r="M15" s="60">
        <v>2</v>
      </c>
      <c r="N15" s="60">
        <v>2</v>
      </c>
      <c r="O15" s="60">
        <v>3</v>
      </c>
      <c r="P15" s="60">
        <v>22</v>
      </c>
      <c r="Q15" s="60">
        <v>42</v>
      </c>
      <c r="R15" s="60">
        <v>85</v>
      </c>
      <c r="S15" s="44">
        <v>28</v>
      </c>
      <c r="T15" s="45">
        <v>3</v>
      </c>
      <c r="U15" s="137">
        <f t="shared" si="1"/>
        <v>31</v>
      </c>
      <c r="V15" s="151">
        <v>2</v>
      </c>
      <c r="W15" s="155" t="s">
        <v>71</v>
      </c>
      <c r="X15" s="152">
        <v>22</v>
      </c>
      <c r="Y15" s="152">
        <v>0</v>
      </c>
      <c r="Z15" s="171"/>
      <c r="AA15" s="152">
        <v>42</v>
      </c>
      <c r="AB15" s="156" t="s">
        <v>132</v>
      </c>
      <c r="AC15" s="157"/>
      <c r="AD15" s="152">
        <v>195</v>
      </c>
      <c r="AE15" s="156" t="s">
        <v>152</v>
      </c>
      <c r="AF15" s="157"/>
      <c r="AG15" s="152">
        <v>295</v>
      </c>
      <c r="AH15" s="156" t="s">
        <v>116</v>
      </c>
      <c r="AI15" s="157"/>
      <c r="AJ15" s="152"/>
      <c r="AK15" s="155" t="s">
        <v>71</v>
      </c>
      <c r="AL15" s="152">
        <v>20</v>
      </c>
      <c r="AM15" s="152">
        <v>0</v>
      </c>
      <c r="AN15" s="151">
        <v>40</v>
      </c>
      <c r="AO15" s="152">
        <v>0</v>
      </c>
      <c r="AP15" s="151">
        <v>265</v>
      </c>
      <c r="AQ15" s="156" t="s">
        <v>112</v>
      </c>
      <c r="AR15" s="156"/>
      <c r="AS15" s="151">
        <v>386</v>
      </c>
      <c r="AT15" s="156" t="s">
        <v>115</v>
      </c>
      <c r="AU15" s="157"/>
      <c r="AV15" s="153">
        <f t="shared" si="2"/>
        <v>7.419354838709677</v>
      </c>
      <c r="AW15" s="153">
        <f t="shared" si="3"/>
        <v>1.7634408602150538</v>
      </c>
      <c r="AX15" s="154">
        <f t="shared" si="4"/>
        <v>0.70967741935483875</v>
      </c>
      <c r="AY15" s="66">
        <f t="shared" si="5"/>
        <v>1.064516129032258</v>
      </c>
      <c r="AZ15" s="66">
        <f t="shared" si="6"/>
        <v>1.4193548387096775</v>
      </c>
      <c r="BB15" s="91">
        <f t="shared" si="7"/>
        <v>4013.69</v>
      </c>
    </row>
    <row r="16" spans="1:54" ht="18.95" customHeight="1">
      <c r="A16" s="15" t="s">
        <v>18</v>
      </c>
      <c r="B16" s="12">
        <v>526</v>
      </c>
      <c r="C16" s="12">
        <v>526</v>
      </c>
      <c r="D16" s="12">
        <v>525</v>
      </c>
      <c r="E16" s="12">
        <v>523</v>
      </c>
      <c r="F16" s="12">
        <v>592.5</v>
      </c>
      <c r="G16" s="12">
        <v>602.5</v>
      </c>
      <c r="H16" s="54">
        <v>702.64</v>
      </c>
      <c r="I16" s="35">
        <v>31.2</v>
      </c>
      <c r="J16" s="35" t="s">
        <v>418</v>
      </c>
      <c r="K16" s="35">
        <v>50</v>
      </c>
      <c r="L16" s="35">
        <v>2.5</v>
      </c>
      <c r="M16" s="60">
        <v>0</v>
      </c>
      <c r="N16" s="60">
        <v>1</v>
      </c>
      <c r="O16" s="60">
        <v>2</v>
      </c>
      <c r="P16" s="60">
        <v>3</v>
      </c>
      <c r="Q16" s="60">
        <v>19</v>
      </c>
      <c r="R16" s="60">
        <v>35</v>
      </c>
      <c r="S16" s="46">
        <v>9</v>
      </c>
      <c r="T16" s="47">
        <v>1</v>
      </c>
      <c r="U16" s="137">
        <f t="shared" si="1"/>
        <v>10</v>
      </c>
      <c r="V16" s="151"/>
      <c r="W16" s="146" t="s">
        <v>71</v>
      </c>
      <c r="X16" s="152">
        <v>15</v>
      </c>
      <c r="Y16" s="156" t="s">
        <v>153</v>
      </c>
      <c r="Z16" s="157">
        <v>0</v>
      </c>
      <c r="AA16" s="152">
        <v>29</v>
      </c>
      <c r="AB16" s="156" t="s">
        <v>153</v>
      </c>
      <c r="AC16" s="157" t="s">
        <v>309</v>
      </c>
      <c r="AD16" s="152">
        <v>80</v>
      </c>
      <c r="AE16" s="152">
        <v>0</v>
      </c>
      <c r="AF16" s="157" t="s">
        <v>260</v>
      </c>
      <c r="AG16" s="152">
        <v>168</v>
      </c>
      <c r="AH16" s="156" t="s">
        <v>107</v>
      </c>
      <c r="AI16" s="157" t="s">
        <v>310</v>
      </c>
      <c r="AJ16" s="152"/>
      <c r="AK16" s="146" t="s">
        <v>71</v>
      </c>
      <c r="AL16" s="152">
        <v>9</v>
      </c>
      <c r="AM16" s="152">
        <v>0</v>
      </c>
      <c r="AN16" s="151">
        <v>17</v>
      </c>
      <c r="AO16" s="152">
        <v>0</v>
      </c>
      <c r="AP16" s="151">
        <v>108</v>
      </c>
      <c r="AQ16" s="156" t="s">
        <v>109</v>
      </c>
      <c r="AR16" s="156" t="s">
        <v>258</v>
      </c>
      <c r="AS16" s="151">
        <v>229</v>
      </c>
      <c r="AT16" s="156" t="s">
        <v>107</v>
      </c>
      <c r="AU16" s="157" t="s">
        <v>259</v>
      </c>
      <c r="AV16" s="153">
        <f t="shared" si="2"/>
        <v>9.4</v>
      </c>
      <c r="AW16" s="153">
        <f t="shared" si="3"/>
        <v>3.0666666666666664</v>
      </c>
      <c r="AX16" s="154">
        <f t="shared" si="4"/>
        <v>1.2</v>
      </c>
      <c r="AY16" s="66">
        <f t="shared" si="5"/>
        <v>1.7999999999999998</v>
      </c>
      <c r="AZ16" s="66">
        <f t="shared" si="6"/>
        <v>2.4</v>
      </c>
      <c r="BA16" s="72"/>
      <c r="BB16" s="91">
        <f t="shared" si="7"/>
        <v>3997.64</v>
      </c>
    </row>
    <row r="17" spans="1:54" ht="18.95" customHeight="1">
      <c r="A17" s="14" t="s">
        <v>20</v>
      </c>
      <c r="B17" s="12">
        <v>525</v>
      </c>
      <c r="C17" s="12">
        <v>529</v>
      </c>
      <c r="D17" s="12">
        <v>525</v>
      </c>
      <c r="E17" s="12">
        <v>521</v>
      </c>
      <c r="F17" s="12">
        <v>589.9</v>
      </c>
      <c r="G17" s="12">
        <v>606.12</v>
      </c>
      <c r="H17" s="54">
        <v>704.05</v>
      </c>
      <c r="I17" s="35">
        <v>31.2</v>
      </c>
      <c r="J17" s="35" t="s">
        <v>419</v>
      </c>
      <c r="K17" s="35">
        <v>40</v>
      </c>
      <c r="L17" s="35">
        <v>3.21</v>
      </c>
      <c r="M17" s="60">
        <v>2</v>
      </c>
      <c r="N17" s="60">
        <v>3</v>
      </c>
      <c r="O17" s="60">
        <v>6</v>
      </c>
      <c r="P17" s="60">
        <v>17</v>
      </c>
      <c r="Q17" s="60">
        <v>29</v>
      </c>
      <c r="R17" s="60">
        <v>58</v>
      </c>
      <c r="S17" s="44">
        <v>21</v>
      </c>
      <c r="T17" s="45">
        <v>1</v>
      </c>
      <c r="U17" s="137">
        <f t="shared" si="1"/>
        <v>22</v>
      </c>
      <c r="V17" s="158">
        <v>1</v>
      </c>
      <c r="W17" s="159" t="s">
        <v>71</v>
      </c>
      <c r="X17" s="160">
        <v>15</v>
      </c>
      <c r="Y17" s="160">
        <v>0</v>
      </c>
      <c r="Z17" s="161" t="s">
        <v>310</v>
      </c>
      <c r="AA17" s="160">
        <v>31</v>
      </c>
      <c r="AB17" s="160">
        <v>0</v>
      </c>
      <c r="AC17" s="161" t="s">
        <v>310</v>
      </c>
      <c r="AD17" s="160">
        <v>129</v>
      </c>
      <c r="AE17" s="160">
        <v>0</v>
      </c>
      <c r="AF17" s="161" t="s">
        <v>309</v>
      </c>
      <c r="AG17" s="160">
        <v>230</v>
      </c>
      <c r="AH17" s="162" t="s">
        <v>105</v>
      </c>
      <c r="AI17" s="161" t="s">
        <v>311</v>
      </c>
      <c r="AJ17" s="160"/>
      <c r="AK17" s="159" t="s">
        <v>71</v>
      </c>
      <c r="AL17" s="160">
        <v>22</v>
      </c>
      <c r="AM17" s="160">
        <v>0</v>
      </c>
      <c r="AN17" s="158">
        <v>42</v>
      </c>
      <c r="AO17" s="160">
        <v>0</v>
      </c>
      <c r="AP17" s="158">
        <v>165</v>
      </c>
      <c r="AQ17" s="162" t="s">
        <v>113</v>
      </c>
      <c r="AR17" s="162" t="s">
        <v>274</v>
      </c>
      <c r="AS17" s="158">
        <v>254</v>
      </c>
      <c r="AT17" s="162" t="s">
        <v>114</v>
      </c>
      <c r="AU17" s="161" t="s">
        <v>272</v>
      </c>
      <c r="AV17" s="153">
        <f t="shared" si="2"/>
        <v>6.6818181818181817</v>
      </c>
      <c r="AW17" s="153">
        <f t="shared" si="3"/>
        <v>2.2121212121212124</v>
      </c>
      <c r="AX17" s="154">
        <f t="shared" si="4"/>
        <v>0.86363636363636365</v>
      </c>
      <c r="AY17" s="66">
        <f t="shared" si="5"/>
        <v>1.2954545454545454</v>
      </c>
      <c r="AZ17" s="66">
        <f t="shared" si="6"/>
        <v>1.7272727272727273</v>
      </c>
      <c r="BB17" s="91">
        <f t="shared" si="7"/>
        <v>4000.0699999999997</v>
      </c>
    </row>
    <row r="18" spans="1:54" ht="18.95" customHeight="1">
      <c r="A18" s="14" t="s">
        <v>19</v>
      </c>
      <c r="B18" s="12">
        <v>531</v>
      </c>
      <c r="C18" s="12">
        <v>531</v>
      </c>
      <c r="D18" s="12">
        <v>526</v>
      </c>
      <c r="E18" s="12">
        <v>525</v>
      </c>
      <c r="F18" s="12">
        <v>593.1</v>
      </c>
      <c r="G18" s="12">
        <v>603.82000000000005</v>
      </c>
      <c r="H18" s="54">
        <v>705.7</v>
      </c>
      <c r="I18" s="35">
        <v>31.2</v>
      </c>
      <c r="J18" s="35" t="s">
        <v>420</v>
      </c>
      <c r="K18" s="35">
        <v>40</v>
      </c>
      <c r="L18" s="35">
        <v>2.5099999999999998</v>
      </c>
      <c r="M18" s="60">
        <v>4</v>
      </c>
      <c r="N18" s="60">
        <v>8</v>
      </c>
      <c r="O18" s="60">
        <v>11</v>
      </c>
      <c r="P18" s="60">
        <v>19</v>
      </c>
      <c r="Q18" s="60">
        <v>31</v>
      </c>
      <c r="R18" s="60">
        <v>46</v>
      </c>
      <c r="S18" s="44">
        <v>19</v>
      </c>
      <c r="T18" s="45">
        <v>1</v>
      </c>
      <c r="U18" s="137">
        <f t="shared" si="1"/>
        <v>20</v>
      </c>
      <c r="V18" s="151">
        <v>1</v>
      </c>
      <c r="W18" s="146" t="s">
        <v>71</v>
      </c>
      <c r="X18" s="152">
        <v>22</v>
      </c>
      <c r="Y18" s="156" t="s">
        <v>153</v>
      </c>
      <c r="Z18" s="157"/>
      <c r="AA18" s="152">
        <v>30</v>
      </c>
      <c r="AB18" s="156" t="s">
        <v>153</v>
      </c>
      <c r="AC18" s="157"/>
      <c r="AD18" s="152">
        <v>158</v>
      </c>
      <c r="AE18" s="156" t="s">
        <v>146</v>
      </c>
      <c r="AF18" s="157"/>
      <c r="AG18" s="152">
        <v>208</v>
      </c>
      <c r="AH18" s="156" t="s">
        <v>127</v>
      </c>
      <c r="AI18" s="157"/>
      <c r="AJ18" s="152">
        <v>1</v>
      </c>
      <c r="AK18" s="146" t="s">
        <v>71</v>
      </c>
      <c r="AL18" s="152">
        <v>23</v>
      </c>
      <c r="AM18" s="152">
        <v>0</v>
      </c>
      <c r="AN18" s="151">
        <v>36</v>
      </c>
      <c r="AO18" s="152">
        <v>0</v>
      </c>
      <c r="AP18" s="151">
        <v>205</v>
      </c>
      <c r="AQ18" s="156" t="s">
        <v>130</v>
      </c>
      <c r="AR18" s="156"/>
      <c r="AS18" s="151">
        <v>288</v>
      </c>
      <c r="AT18" s="156" t="s">
        <v>116</v>
      </c>
      <c r="AU18" s="157"/>
      <c r="AV18" s="153">
        <f t="shared" si="2"/>
        <v>9.0749999999999993</v>
      </c>
      <c r="AW18" s="153">
        <f t="shared" si="3"/>
        <v>2.1999999999999997</v>
      </c>
      <c r="AX18" s="154">
        <f t="shared" si="4"/>
        <v>1.175</v>
      </c>
      <c r="AY18" s="66">
        <f t="shared" si="5"/>
        <v>1.7625000000000002</v>
      </c>
      <c r="AZ18" s="66">
        <f t="shared" si="6"/>
        <v>2.35</v>
      </c>
      <c r="BB18" s="91">
        <f t="shared" si="7"/>
        <v>4015.62</v>
      </c>
    </row>
    <row r="19" spans="1:54" ht="18.95" customHeight="1">
      <c r="A19" s="15" t="s">
        <v>21</v>
      </c>
      <c r="B19" s="12">
        <v>525</v>
      </c>
      <c r="C19" s="12">
        <v>526</v>
      </c>
      <c r="D19" s="12">
        <v>526</v>
      </c>
      <c r="E19" s="12">
        <v>520</v>
      </c>
      <c r="F19" s="12">
        <v>588.4</v>
      </c>
      <c r="G19" s="12">
        <v>601.12</v>
      </c>
      <c r="H19" s="54">
        <v>702.43</v>
      </c>
      <c r="I19" s="35">
        <v>31.2</v>
      </c>
      <c r="J19" s="35" t="s">
        <v>421</v>
      </c>
      <c r="K19" s="35">
        <v>50</v>
      </c>
      <c r="L19" s="35">
        <v>2.4300000000000002</v>
      </c>
      <c r="M19" s="60">
        <v>0</v>
      </c>
      <c r="N19" s="60">
        <v>1</v>
      </c>
      <c r="O19" s="60">
        <v>3</v>
      </c>
      <c r="P19" s="60">
        <v>7</v>
      </c>
      <c r="Q19" s="60">
        <v>13</v>
      </c>
      <c r="R19" s="60">
        <v>21</v>
      </c>
      <c r="S19" s="46">
        <v>6</v>
      </c>
      <c r="T19" s="47">
        <v>2</v>
      </c>
      <c r="U19" s="137">
        <f t="shared" si="1"/>
        <v>8</v>
      </c>
      <c r="V19" s="151"/>
      <c r="W19" s="146" t="s">
        <v>71</v>
      </c>
      <c r="X19" s="152">
        <v>7</v>
      </c>
      <c r="Y19" s="156" t="s">
        <v>153</v>
      </c>
      <c r="Z19" s="157"/>
      <c r="AA19" s="152">
        <v>18</v>
      </c>
      <c r="AB19" s="156" t="s">
        <v>156</v>
      </c>
      <c r="AC19" s="157"/>
      <c r="AD19" s="152">
        <v>74</v>
      </c>
      <c r="AE19" s="152">
        <v>0</v>
      </c>
      <c r="AF19" s="171"/>
      <c r="AG19" s="152">
        <v>166</v>
      </c>
      <c r="AH19" s="156" t="s">
        <v>112</v>
      </c>
      <c r="AI19" s="157"/>
      <c r="AJ19" s="152"/>
      <c r="AK19" s="146" t="s">
        <v>71</v>
      </c>
      <c r="AL19" s="152">
        <v>2</v>
      </c>
      <c r="AM19" s="152">
        <v>0</v>
      </c>
      <c r="AN19" s="151">
        <v>14</v>
      </c>
      <c r="AO19" s="152">
        <v>0</v>
      </c>
      <c r="AP19" s="151">
        <v>58</v>
      </c>
      <c r="AQ19" s="156" t="s">
        <v>127</v>
      </c>
      <c r="AR19" s="156"/>
      <c r="AS19" s="151">
        <v>168</v>
      </c>
      <c r="AT19" s="156" t="s">
        <v>105</v>
      </c>
      <c r="AU19" s="157"/>
      <c r="AV19" s="153">
        <f t="shared" si="2"/>
        <v>8.25</v>
      </c>
      <c r="AW19" s="153">
        <f t="shared" si="3"/>
        <v>2.6666666666666665</v>
      </c>
      <c r="AX19" s="154">
        <f t="shared" si="4"/>
        <v>0.5625</v>
      </c>
      <c r="AY19" s="66">
        <f t="shared" si="5"/>
        <v>0.84375</v>
      </c>
      <c r="AZ19" s="66">
        <f t="shared" si="6"/>
        <v>1.125</v>
      </c>
      <c r="BB19" s="91">
        <f t="shared" si="7"/>
        <v>3988.95</v>
      </c>
    </row>
    <row r="20" spans="1:54" ht="18.95" customHeight="1">
      <c r="A20" s="15" t="s">
        <v>22</v>
      </c>
      <c r="B20" s="12">
        <v>525</v>
      </c>
      <c r="C20" s="12">
        <v>526</v>
      </c>
      <c r="D20" s="12">
        <v>526</v>
      </c>
      <c r="E20" s="12">
        <v>523</v>
      </c>
      <c r="F20" s="12">
        <v>591.4</v>
      </c>
      <c r="G20" s="12">
        <v>601.74</v>
      </c>
      <c r="H20" s="54">
        <v>700.37</v>
      </c>
      <c r="I20" s="35">
        <v>31.2</v>
      </c>
      <c r="J20" s="35" t="s">
        <v>422</v>
      </c>
      <c r="K20" s="35">
        <v>60</v>
      </c>
      <c r="L20" s="35">
        <v>2.92</v>
      </c>
      <c r="M20" s="60">
        <v>3</v>
      </c>
      <c r="N20" s="60">
        <v>6</v>
      </c>
      <c r="O20" s="60">
        <v>8</v>
      </c>
      <c r="P20" s="60">
        <v>12</v>
      </c>
      <c r="Q20" s="60">
        <v>18</v>
      </c>
      <c r="R20" s="60">
        <v>26</v>
      </c>
      <c r="S20" s="46">
        <v>12</v>
      </c>
      <c r="T20" s="47"/>
      <c r="U20" s="137">
        <f t="shared" si="1"/>
        <v>12</v>
      </c>
      <c r="V20" s="151">
        <v>1</v>
      </c>
      <c r="W20" s="146" t="s">
        <v>71</v>
      </c>
      <c r="X20" s="152">
        <v>8</v>
      </c>
      <c r="Y20" s="152">
        <v>0</v>
      </c>
      <c r="Z20" s="171"/>
      <c r="AA20" s="152">
        <v>27</v>
      </c>
      <c r="AB20" s="152">
        <v>0</v>
      </c>
      <c r="AC20" s="171"/>
      <c r="AD20" s="152">
        <v>42</v>
      </c>
      <c r="AE20" s="156" t="s">
        <v>153</v>
      </c>
      <c r="AF20" s="157"/>
      <c r="AG20" s="152">
        <v>121</v>
      </c>
      <c r="AH20" s="156" t="s">
        <v>119</v>
      </c>
      <c r="AI20" s="157"/>
      <c r="AJ20" s="152">
        <v>1</v>
      </c>
      <c r="AK20" s="146" t="s">
        <v>71</v>
      </c>
      <c r="AL20" s="152">
        <v>12</v>
      </c>
      <c r="AM20" s="152">
        <v>0</v>
      </c>
      <c r="AN20" s="151">
        <v>50</v>
      </c>
      <c r="AO20" s="152">
        <v>0</v>
      </c>
      <c r="AP20" s="151">
        <v>70</v>
      </c>
      <c r="AQ20" s="156" t="s">
        <v>119</v>
      </c>
      <c r="AR20" s="156"/>
      <c r="AS20" s="151">
        <v>326</v>
      </c>
      <c r="AT20" s="156" t="s">
        <v>123</v>
      </c>
      <c r="AU20" s="157"/>
      <c r="AV20" s="153">
        <f t="shared" si="2"/>
        <v>4.666666666666667</v>
      </c>
      <c r="AW20" s="153">
        <f t="shared" si="3"/>
        <v>4.2777777777777777</v>
      </c>
      <c r="AX20" s="154">
        <f t="shared" si="4"/>
        <v>0.91666666666666663</v>
      </c>
      <c r="AY20" s="66">
        <f t="shared" si="5"/>
        <v>1.375</v>
      </c>
      <c r="AZ20" s="66">
        <f t="shared" si="6"/>
        <v>1.8333333333333333</v>
      </c>
      <c r="BB20" s="91">
        <f t="shared" si="7"/>
        <v>3993.51</v>
      </c>
    </row>
    <row r="21" spans="1:54" ht="18.95" customHeight="1">
      <c r="A21" s="14" t="s">
        <v>23</v>
      </c>
      <c r="B21" s="12">
        <v>529</v>
      </c>
      <c r="C21" s="12">
        <v>529</v>
      </c>
      <c r="D21" s="12">
        <v>530</v>
      </c>
      <c r="E21" s="12">
        <v>525</v>
      </c>
      <c r="F21" s="12">
        <v>593.4</v>
      </c>
      <c r="G21" s="12">
        <v>602.07000000000005</v>
      </c>
      <c r="H21" s="54">
        <v>703.8</v>
      </c>
      <c r="I21" s="35">
        <v>31.2</v>
      </c>
      <c r="J21" s="35" t="s">
        <v>423</v>
      </c>
      <c r="K21" s="35">
        <v>40</v>
      </c>
      <c r="L21" s="35">
        <v>2.2200000000000002</v>
      </c>
      <c r="M21" s="60">
        <v>1</v>
      </c>
      <c r="N21" s="60">
        <v>4</v>
      </c>
      <c r="O21" s="60">
        <v>4</v>
      </c>
      <c r="P21" s="60">
        <v>12</v>
      </c>
      <c r="Q21" s="60">
        <v>15</v>
      </c>
      <c r="R21" s="60">
        <v>28</v>
      </c>
      <c r="S21" s="44">
        <v>11</v>
      </c>
      <c r="T21" s="45">
        <v>2</v>
      </c>
      <c r="U21" s="137">
        <f t="shared" si="1"/>
        <v>13</v>
      </c>
      <c r="V21" s="151">
        <v>2</v>
      </c>
      <c r="W21" s="146" t="s">
        <v>71</v>
      </c>
      <c r="X21" s="152">
        <v>10</v>
      </c>
      <c r="Y21" s="152">
        <v>0</v>
      </c>
      <c r="Z21" s="171"/>
      <c r="AA21" s="152">
        <v>24</v>
      </c>
      <c r="AB21" s="152">
        <v>0</v>
      </c>
      <c r="AC21" s="171"/>
      <c r="AD21" s="152">
        <v>68</v>
      </c>
      <c r="AE21" s="152">
        <v>0</v>
      </c>
      <c r="AF21" s="171"/>
      <c r="AG21" s="152">
        <v>120</v>
      </c>
      <c r="AH21" s="152">
        <v>0</v>
      </c>
      <c r="AI21" s="171"/>
      <c r="AJ21" s="152"/>
      <c r="AK21" s="146" t="s">
        <v>71</v>
      </c>
      <c r="AL21" s="152">
        <v>10</v>
      </c>
      <c r="AM21" s="152">
        <v>0</v>
      </c>
      <c r="AN21" s="151">
        <v>22</v>
      </c>
      <c r="AO21" s="152">
        <v>0</v>
      </c>
      <c r="AP21" s="151">
        <v>86</v>
      </c>
      <c r="AQ21" s="156" t="s">
        <v>105</v>
      </c>
      <c r="AR21" s="156"/>
      <c r="AS21" s="151">
        <v>162</v>
      </c>
      <c r="AT21" s="156" t="s">
        <v>107</v>
      </c>
      <c r="AU21" s="157"/>
      <c r="AV21" s="153">
        <f t="shared" si="2"/>
        <v>5.9230769230769234</v>
      </c>
      <c r="AW21" s="153">
        <f t="shared" si="3"/>
        <v>2.358974358974359</v>
      </c>
      <c r="AX21" s="154">
        <f t="shared" si="4"/>
        <v>0.84615384615384615</v>
      </c>
      <c r="AY21" s="66">
        <f t="shared" si="5"/>
        <v>1.2692307692307692</v>
      </c>
      <c r="AZ21" s="66">
        <f t="shared" si="6"/>
        <v>1.6923076923076923</v>
      </c>
      <c r="BB21" s="91">
        <f t="shared" si="7"/>
        <v>4012.2700000000004</v>
      </c>
    </row>
    <row r="22" spans="1:54" ht="18.95" customHeight="1">
      <c r="A22" s="126" t="s">
        <v>24</v>
      </c>
      <c r="B22" s="127">
        <v>529</v>
      </c>
      <c r="C22" s="127">
        <v>530</v>
      </c>
      <c r="D22" s="127">
        <v>525</v>
      </c>
      <c r="E22" s="127">
        <v>526</v>
      </c>
      <c r="F22" s="127">
        <v>594.70000000000005</v>
      </c>
      <c r="G22" s="127">
        <v>602.17999999999995</v>
      </c>
      <c r="H22" s="128">
        <v>704.92</v>
      </c>
      <c r="I22" s="129">
        <v>55.3</v>
      </c>
      <c r="J22" s="129" t="s">
        <v>93</v>
      </c>
      <c r="K22" s="129">
        <v>40</v>
      </c>
      <c r="L22" s="129">
        <v>5.19</v>
      </c>
      <c r="M22" s="130">
        <v>0</v>
      </c>
      <c r="N22" s="130">
        <v>4</v>
      </c>
      <c r="O22" s="130">
        <v>4</v>
      </c>
      <c r="P22" s="130">
        <v>10</v>
      </c>
      <c r="Q22" s="130">
        <v>19</v>
      </c>
      <c r="R22" s="130">
        <v>83</v>
      </c>
      <c r="S22" s="131">
        <v>18</v>
      </c>
      <c r="T22" s="132">
        <v>3</v>
      </c>
      <c r="U22" s="172">
        <f t="shared" si="1"/>
        <v>21</v>
      </c>
      <c r="V22" s="173"/>
      <c r="W22" s="174" t="s">
        <v>71</v>
      </c>
      <c r="X22" s="175">
        <v>21</v>
      </c>
      <c r="Y22" s="175">
        <v>0</v>
      </c>
      <c r="Z22" s="176" t="s">
        <v>309</v>
      </c>
      <c r="AA22" s="175">
        <v>28</v>
      </c>
      <c r="AB22" s="177" t="s">
        <v>153</v>
      </c>
      <c r="AC22" s="176" t="s">
        <v>312</v>
      </c>
      <c r="AD22" s="175">
        <v>123</v>
      </c>
      <c r="AE22" s="177" t="s">
        <v>152</v>
      </c>
      <c r="AF22" s="176">
        <v>0</v>
      </c>
      <c r="AG22" s="175">
        <v>192</v>
      </c>
      <c r="AH22" s="177" t="s">
        <v>110</v>
      </c>
      <c r="AI22" s="176" t="s">
        <v>310</v>
      </c>
      <c r="AJ22" s="175"/>
      <c r="AK22" s="174" t="s">
        <v>71</v>
      </c>
      <c r="AL22" s="175">
        <v>12</v>
      </c>
      <c r="AM22" s="175">
        <v>0</v>
      </c>
      <c r="AN22" s="173">
        <v>29</v>
      </c>
      <c r="AO22" s="175">
        <v>0</v>
      </c>
      <c r="AP22" s="173">
        <v>166</v>
      </c>
      <c r="AQ22" s="177" t="s">
        <v>115</v>
      </c>
      <c r="AR22" s="177">
        <v>0</v>
      </c>
      <c r="AS22" s="173">
        <v>296</v>
      </c>
      <c r="AT22" s="177" t="s">
        <v>116</v>
      </c>
      <c r="AU22" s="176" t="s">
        <v>255</v>
      </c>
      <c r="AV22" s="178">
        <f t="shared" si="2"/>
        <v>6.8809523809523814</v>
      </c>
      <c r="AW22" s="153">
        <f t="shared" si="3"/>
        <v>1.8095238095238095</v>
      </c>
      <c r="AX22" s="179">
        <f t="shared" si="4"/>
        <v>0.7857142857142857</v>
      </c>
      <c r="AY22" s="133">
        <f t="shared" si="5"/>
        <v>1.1785714285714286</v>
      </c>
      <c r="AZ22" s="133">
        <f t="shared" si="6"/>
        <v>1.5714285714285714</v>
      </c>
      <c r="BA22" s="134"/>
      <c r="BB22" s="135">
        <f t="shared" si="7"/>
        <v>4011.7999999999997</v>
      </c>
    </row>
    <row r="23" spans="1:54" ht="18.95" customHeight="1">
      <c r="A23" s="15" t="s">
        <v>25</v>
      </c>
      <c r="B23" s="12">
        <v>526</v>
      </c>
      <c r="C23" s="12">
        <v>526</v>
      </c>
      <c r="D23" s="12">
        <v>525</v>
      </c>
      <c r="E23" s="12">
        <v>523</v>
      </c>
      <c r="F23" s="12">
        <v>591.1</v>
      </c>
      <c r="G23" s="12">
        <v>601.04</v>
      </c>
      <c r="H23" s="54">
        <v>701.54</v>
      </c>
      <c r="I23" s="35">
        <v>45.3</v>
      </c>
      <c r="J23" s="35" t="s">
        <v>92</v>
      </c>
      <c r="K23" s="35">
        <v>60</v>
      </c>
      <c r="L23" s="35">
        <v>2.7</v>
      </c>
      <c r="M23" s="60">
        <v>1</v>
      </c>
      <c r="N23" s="60">
        <v>5</v>
      </c>
      <c r="O23" s="60">
        <v>6</v>
      </c>
      <c r="P23" s="60">
        <v>9</v>
      </c>
      <c r="Q23" s="60">
        <v>13</v>
      </c>
      <c r="R23" s="60">
        <v>25</v>
      </c>
      <c r="S23" s="46">
        <v>8</v>
      </c>
      <c r="T23" s="47"/>
      <c r="U23" s="137">
        <f t="shared" si="1"/>
        <v>8</v>
      </c>
      <c r="V23" s="151"/>
      <c r="W23" s="146" t="s">
        <v>71</v>
      </c>
      <c r="X23" s="152">
        <v>10</v>
      </c>
      <c r="Y23" s="156" t="s">
        <v>153</v>
      </c>
      <c r="Z23" s="157">
        <v>0</v>
      </c>
      <c r="AA23" s="152">
        <v>13</v>
      </c>
      <c r="AB23" s="152">
        <v>0</v>
      </c>
      <c r="AC23" s="157" t="s">
        <v>309</v>
      </c>
      <c r="AD23" s="152">
        <v>36</v>
      </c>
      <c r="AE23" s="156" t="s">
        <v>132</v>
      </c>
      <c r="AF23" s="157">
        <v>0</v>
      </c>
      <c r="AG23" s="152">
        <v>83</v>
      </c>
      <c r="AH23" s="156" t="s">
        <v>109</v>
      </c>
      <c r="AI23" s="157" t="s">
        <v>269</v>
      </c>
      <c r="AJ23" s="152">
        <v>1</v>
      </c>
      <c r="AK23" s="146" t="s">
        <v>71</v>
      </c>
      <c r="AL23" s="152">
        <v>2</v>
      </c>
      <c r="AM23" s="152">
        <v>0</v>
      </c>
      <c r="AN23" s="151">
        <v>15</v>
      </c>
      <c r="AO23" s="152">
        <v>0</v>
      </c>
      <c r="AP23" s="151">
        <v>53</v>
      </c>
      <c r="AQ23" s="152">
        <v>0</v>
      </c>
      <c r="AR23" s="156" t="s">
        <v>256</v>
      </c>
      <c r="AS23" s="151">
        <v>165</v>
      </c>
      <c r="AT23" s="156" t="s">
        <v>124</v>
      </c>
      <c r="AU23" s="157" t="s">
        <v>257</v>
      </c>
      <c r="AV23" s="153">
        <f t="shared" si="2"/>
        <v>5.5625</v>
      </c>
      <c r="AW23" s="153">
        <f t="shared" si="3"/>
        <v>2.3333333333333335</v>
      </c>
      <c r="AX23" s="154">
        <f t="shared" si="4"/>
        <v>0.8125</v>
      </c>
      <c r="AY23" s="66">
        <f t="shared" si="5"/>
        <v>1.21875</v>
      </c>
      <c r="AZ23" s="66">
        <f t="shared" si="6"/>
        <v>1.625</v>
      </c>
      <c r="BA23" s="72"/>
      <c r="BB23" s="91">
        <f t="shared" si="7"/>
        <v>3993.68</v>
      </c>
    </row>
    <row r="24" spans="1:54" ht="18.95" customHeight="1">
      <c r="A24" s="11" t="s">
        <v>26</v>
      </c>
      <c r="B24" s="12">
        <v>532</v>
      </c>
      <c r="C24" s="12">
        <v>531</v>
      </c>
      <c r="D24" s="12">
        <v>530</v>
      </c>
      <c r="E24" s="12">
        <v>528</v>
      </c>
      <c r="F24" s="12">
        <v>595.9</v>
      </c>
      <c r="G24" s="12">
        <v>604.41999999999996</v>
      </c>
      <c r="H24" s="54">
        <v>707.23</v>
      </c>
      <c r="I24" s="35">
        <v>42.7</v>
      </c>
      <c r="J24" s="35" t="s">
        <v>94</v>
      </c>
      <c r="K24" s="35">
        <v>30</v>
      </c>
      <c r="L24" s="35">
        <v>2.82</v>
      </c>
      <c r="M24" s="60">
        <v>3</v>
      </c>
      <c r="N24" s="60">
        <v>8</v>
      </c>
      <c r="O24" s="60">
        <v>10</v>
      </c>
      <c r="P24" s="60">
        <v>21</v>
      </c>
      <c r="Q24" s="60">
        <v>31</v>
      </c>
      <c r="R24" s="60">
        <v>53</v>
      </c>
      <c r="S24" s="42">
        <v>18</v>
      </c>
      <c r="T24" s="43">
        <v>1</v>
      </c>
      <c r="U24" s="137">
        <f t="shared" si="1"/>
        <v>19</v>
      </c>
      <c r="V24" s="158">
        <v>2</v>
      </c>
      <c r="W24" s="159" t="s">
        <v>71</v>
      </c>
      <c r="X24" s="160">
        <v>40</v>
      </c>
      <c r="Y24" s="162" t="s">
        <v>146</v>
      </c>
      <c r="Z24" s="161">
        <v>0</v>
      </c>
      <c r="AA24" s="160">
        <v>56</v>
      </c>
      <c r="AB24" s="162" t="s">
        <v>146</v>
      </c>
      <c r="AC24" s="161">
        <v>0</v>
      </c>
      <c r="AD24" s="160">
        <v>227</v>
      </c>
      <c r="AE24" s="162" t="s">
        <v>153</v>
      </c>
      <c r="AF24" s="161">
        <v>0</v>
      </c>
      <c r="AG24" s="160">
        <v>312</v>
      </c>
      <c r="AH24" s="162" t="s">
        <v>105</v>
      </c>
      <c r="AI24" s="161" t="s">
        <v>269</v>
      </c>
      <c r="AJ24" s="160">
        <v>1</v>
      </c>
      <c r="AK24" s="159" t="s">
        <v>71</v>
      </c>
      <c r="AL24" s="160">
        <v>23</v>
      </c>
      <c r="AM24" s="160">
        <v>0</v>
      </c>
      <c r="AN24" s="158">
        <v>46</v>
      </c>
      <c r="AO24" s="160">
        <v>0</v>
      </c>
      <c r="AP24" s="158">
        <v>272</v>
      </c>
      <c r="AQ24" s="162" t="s">
        <v>128</v>
      </c>
      <c r="AR24" s="162" t="s">
        <v>272</v>
      </c>
      <c r="AS24" s="158">
        <v>422</v>
      </c>
      <c r="AT24" s="162" t="s">
        <v>105</v>
      </c>
      <c r="AU24" s="161" t="s">
        <v>255</v>
      </c>
      <c r="AV24" s="153">
        <f t="shared" si="2"/>
        <v>13.131578947368421</v>
      </c>
      <c r="AW24" s="153">
        <f t="shared" si="3"/>
        <v>3.5789473684210527</v>
      </c>
      <c r="AX24" s="154">
        <f t="shared" si="4"/>
        <v>1.736842105263158</v>
      </c>
      <c r="AY24" s="66">
        <f t="shared" si="5"/>
        <v>2.6052631578947372</v>
      </c>
      <c r="AZ24" s="66">
        <f t="shared" si="6"/>
        <v>3.4736842105263159</v>
      </c>
      <c r="BB24" s="91">
        <f t="shared" si="7"/>
        <v>4028.55</v>
      </c>
    </row>
    <row r="25" spans="1:54" ht="18.95" customHeight="1">
      <c r="A25" s="11" t="s">
        <v>27</v>
      </c>
      <c r="B25" s="12">
        <v>530</v>
      </c>
      <c r="C25" s="12">
        <v>531</v>
      </c>
      <c r="D25" s="12">
        <v>530</v>
      </c>
      <c r="E25" s="12">
        <v>528</v>
      </c>
      <c r="F25" s="12">
        <v>596.20000000000005</v>
      </c>
      <c r="G25" s="12">
        <v>604.99</v>
      </c>
      <c r="H25" s="54">
        <v>704.45</v>
      </c>
      <c r="I25" s="35">
        <v>53.3</v>
      </c>
      <c r="J25" s="35" t="s">
        <v>424</v>
      </c>
      <c r="K25" s="35">
        <v>50</v>
      </c>
      <c r="L25" s="35">
        <v>2.68</v>
      </c>
      <c r="M25" s="60">
        <v>2</v>
      </c>
      <c r="N25" s="60">
        <v>8</v>
      </c>
      <c r="O25" s="60">
        <v>10</v>
      </c>
      <c r="P25" s="60">
        <v>21</v>
      </c>
      <c r="Q25" s="60">
        <v>32</v>
      </c>
      <c r="R25" s="60">
        <v>75</v>
      </c>
      <c r="S25" s="42">
        <v>15</v>
      </c>
      <c r="T25" s="43">
        <v>7</v>
      </c>
      <c r="U25" s="137">
        <f t="shared" si="1"/>
        <v>22</v>
      </c>
      <c r="V25" s="158">
        <v>11</v>
      </c>
      <c r="W25" s="159" t="s">
        <v>71</v>
      </c>
      <c r="X25" s="160">
        <v>25</v>
      </c>
      <c r="Y25" s="162" t="s">
        <v>146</v>
      </c>
      <c r="Z25" s="161" t="s">
        <v>269</v>
      </c>
      <c r="AA25" s="160">
        <v>59</v>
      </c>
      <c r="AB25" s="162" t="s">
        <v>134</v>
      </c>
      <c r="AC25" s="161" t="s">
        <v>269</v>
      </c>
      <c r="AD25" s="160">
        <v>226</v>
      </c>
      <c r="AE25" s="162" t="s">
        <v>153</v>
      </c>
      <c r="AF25" s="161" t="s">
        <v>309</v>
      </c>
      <c r="AG25" s="160">
        <v>332</v>
      </c>
      <c r="AH25" s="162" t="s">
        <v>110</v>
      </c>
      <c r="AI25" s="161" t="s">
        <v>312</v>
      </c>
      <c r="AJ25" s="160">
        <v>7</v>
      </c>
      <c r="AK25" s="159" t="s">
        <v>71</v>
      </c>
      <c r="AL25" s="160">
        <v>25</v>
      </c>
      <c r="AM25" s="160">
        <v>0</v>
      </c>
      <c r="AN25" s="158">
        <v>62</v>
      </c>
      <c r="AO25" s="160">
        <v>0</v>
      </c>
      <c r="AP25" s="158">
        <v>295</v>
      </c>
      <c r="AQ25" s="162" t="s">
        <v>110</v>
      </c>
      <c r="AR25" s="162">
        <v>-3</v>
      </c>
      <c r="AS25" s="158">
        <v>485</v>
      </c>
      <c r="AT25" s="162" t="s">
        <v>111</v>
      </c>
      <c r="AU25" s="161" t="s">
        <v>258</v>
      </c>
      <c r="AV25" s="153">
        <f t="shared" si="2"/>
        <v>11.840909090909092</v>
      </c>
      <c r="AW25" s="153">
        <f t="shared" si="3"/>
        <v>3.6666666666666665</v>
      </c>
      <c r="AX25" s="154">
        <f t="shared" si="4"/>
        <v>1.5454545454545454</v>
      </c>
      <c r="AY25" s="66">
        <f t="shared" si="5"/>
        <v>2.3181818181818183</v>
      </c>
      <c r="AZ25" s="66">
        <f t="shared" si="6"/>
        <v>3.0909090909090908</v>
      </c>
      <c r="BA25" s="72"/>
      <c r="BB25" s="91">
        <f t="shared" si="7"/>
        <v>4024.6399999999994</v>
      </c>
    </row>
    <row r="26" spans="1:54" ht="18.95" customHeight="1">
      <c r="A26" s="14" t="s">
        <v>28</v>
      </c>
      <c r="B26" s="12">
        <v>527</v>
      </c>
      <c r="C26" s="12">
        <v>528</v>
      </c>
      <c r="D26" s="12">
        <v>525</v>
      </c>
      <c r="E26" s="12">
        <v>523</v>
      </c>
      <c r="F26" s="12">
        <v>592.70000000000005</v>
      </c>
      <c r="G26" s="12">
        <v>602.61</v>
      </c>
      <c r="H26" s="54">
        <v>703.32</v>
      </c>
      <c r="I26" s="35">
        <v>32.299999999999997</v>
      </c>
      <c r="J26" s="35" t="s">
        <v>425</v>
      </c>
      <c r="K26" s="193">
        <v>50</v>
      </c>
      <c r="L26" s="35">
        <v>4.08</v>
      </c>
      <c r="M26" s="60">
        <v>1</v>
      </c>
      <c r="N26" s="60">
        <v>4</v>
      </c>
      <c r="O26" s="60">
        <v>4</v>
      </c>
      <c r="P26" s="60">
        <v>5</v>
      </c>
      <c r="Q26" s="60">
        <v>6</v>
      </c>
      <c r="R26" s="60">
        <v>86</v>
      </c>
      <c r="S26" s="44">
        <v>9</v>
      </c>
      <c r="T26" s="45"/>
      <c r="U26" s="137">
        <f t="shared" si="1"/>
        <v>9</v>
      </c>
      <c r="V26" s="158"/>
      <c r="W26" s="159" t="s">
        <v>71</v>
      </c>
      <c r="X26" s="160">
        <v>8</v>
      </c>
      <c r="Y26" s="160">
        <v>0</v>
      </c>
      <c r="Z26" s="180">
        <v>0</v>
      </c>
      <c r="AA26" s="160">
        <v>14</v>
      </c>
      <c r="AB26" s="162" t="s">
        <v>153</v>
      </c>
      <c r="AC26" s="161">
        <v>0</v>
      </c>
      <c r="AD26" s="160">
        <v>62</v>
      </c>
      <c r="AE26" s="162" t="s">
        <v>152</v>
      </c>
      <c r="AF26" s="161" t="s">
        <v>269</v>
      </c>
      <c r="AG26" s="160">
        <v>114</v>
      </c>
      <c r="AH26" s="162" t="s">
        <v>124</v>
      </c>
      <c r="AI26" s="161" t="s">
        <v>262</v>
      </c>
      <c r="AJ26" s="160"/>
      <c r="AK26" s="159" t="s">
        <v>71</v>
      </c>
      <c r="AL26" s="160">
        <v>2</v>
      </c>
      <c r="AM26" s="160">
        <v>0</v>
      </c>
      <c r="AN26" s="158">
        <v>14</v>
      </c>
      <c r="AO26" s="160">
        <v>0</v>
      </c>
      <c r="AP26" s="158">
        <v>77</v>
      </c>
      <c r="AQ26" s="162" t="s">
        <v>102</v>
      </c>
      <c r="AR26" s="162" t="s">
        <v>262</v>
      </c>
      <c r="AS26" s="158">
        <v>163</v>
      </c>
      <c r="AT26" s="160">
        <v>0</v>
      </c>
      <c r="AU26" s="161" t="s">
        <v>265</v>
      </c>
      <c r="AV26" s="153">
        <f t="shared" si="2"/>
        <v>7.7222222222222223</v>
      </c>
      <c r="AW26" s="153">
        <f t="shared" si="3"/>
        <v>2.074074074074074</v>
      </c>
      <c r="AX26" s="154">
        <f t="shared" si="4"/>
        <v>0.55555555555555558</v>
      </c>
      <c r="AY26" s="66">
        <f t="shared" si="5"/>
        <v>0.83333333333333337</v>
      </c>
      <c r="AZ26" s="66">
        <f t="shared" si="6"/>
        <v>1.1111111111111112</v>
      </c>
      <c r="BB26" s="91">
        <f t="shared" si="7"/>
        <v>4001.63</v>
      </c>
    </row>
    <row r="27" spans="1:54" ht="18.95" customHeight="1">
      <c r="A27" s="15" t="s">
        <v>29</v>
      </c>
      <c r="B27" s="12">
        <v>523</v>
      </c>
      <c r="C27" s="12">
        <v>525</v>
      </c>
      <c r="D27" s="12">
        <v>525</v>
      </c>
      <c r="E27" s="12">
        <v>519</v>
      </c>
      <c r="F27" s="12">
        <v>587.4</v>
      </c>
      <c r="G27" s="12">
        <v>601.12</v>
      </c>
      <c r="H27" s="54">
        <v>700.4</v>
      </c>
      <c r="I27" s="35">
        <v>52.8</v>
      </c>
      <c r="J27" s="35" t="s">
        <v>90</v>
      </c>
      <c r="K27" s="35">
        <v>60</v>
      </c>
      <c r="L27" s="35">
        <v>3.42</v>
      </c>
      <c r="M27" s="60">
        <v>2</v>
      </c>
      <c r="N27" s="60">
        <v>4</v>
      </c>
      <c r="O27" s="60">
        <v>5</v>
      </c>
      <c r="P27" s="60">
        <v>9</v>
      </c>
      <c r="Q27" s="60">
        <v>14</v>
      </c>
      <c r="R27" s="60">
        <v>59</v>
      </c>
      <c r="S27" s="46">
        <v>13</v>
      </c>
      <c r="T27" s="47">
        <v>2</v>
      </c>
      <c r="U27" s="137">
        <f t="shared" si="1"/>
        <v>15</v>
      </c>
      <c r="V27" s="151"/>
      <c r="W27" s="155" t="s">
        <v>71</v>
      </c>
      <c r="X27" s="152">
        <v>9</v>
      </c>
      <c r="Y27" s="152">
        <v>0</v>
      </c>
      <c r="Z27" s="171"/>
      <c r="AA27" s="152">
        <v>31</v>
      </c>
      <c r="AB27" s="152">
        <v>0</v>
      </c>
      <c r="AC27" s="171"/>
      <c r="AD27" s="152">
        <v>44</v>
      </c>
      <c r="AE27" s="152">
        <v>0</v>
      </c>
      <c r="AF27" s="171"/>
      <c r="AG27" s="152">
        <v>148</v>
      </c>
      <c r="AH27" s="156" t="s">
        <v>119</v>
      </c>
      <c r="AI27" s="157"/>
      <c r="AJ27" s="152"/>
      <c r="AK27" s="155" t="s">
        <v>71</v>
      </c>
      <c r="AL27" s="152">
        <v>6</v>
      </c>
      <c r="AM27" s="152">
        <v>0</v>
      </c>
      <c r="AN27" s="151">
        <v>27</v>
      </c>
      <c r="AO27" s="152">
        <v>0</v>
      </c>
      <c r="AP27" s="151">
        <v>49</v>
      </c>
      <c r="AQ27" s="156" t="s">
        <v>119</v>
      </c>
      <c r="AR27" s="156"/>
      <c r="AS27" s="151">
        <v>185</v>
      </c>
      <c r="AT27" s="156" t="s">
        <v>128</v>
      </c>
      <c r="AU27" s="157"/>
      <c r="AV27" s="153">
        <f t="shared" si="2"/>
        <v>3.1</v>
      </c>
      <c r="AW27" s="153">
        <f t="shared" si="3"/>
        <v>2.5777777777777779</v>
      </c>
      <c r="AX27" s="154">
        <f t="shared" si="4"/>
        <v>0.5</v>
      </c>
      <c r="AY27" s="66">
        <f t="shared" si="5"/>
        <v>0.75</v>
      </c>
      <c r="AZ27" s="66">
        <f t="shared" si="6"/>
        <v>1</v>
      </c>
      <c r="BB27" s="91">
        <f t="shared" si="7"/>
        <v>3980.92</v>
      </c>
    </row>
    <row r="28" spans="1:54" ht="18.95" customHeight="1">
      <c r="A28" s="15" t="s">
        <v>30</v>
      </c>
      <c r="B28" s="12">
        <v>526</v>
      </c>
      <c r="C28" s="12">
        <v>526</v>
      </c>
      <c r="D28" s="12">
        <v>526</v>
      </c>
      <c r="E28" s="12">
        <v>523</v>
      </c>
      <c r="F28" s="12">
        <v>591.9</v>
      </c>
      <c r="G28" s="12">
        <v>601.54</v>
      </c>
      <c r="H28" s="54">
        <v>700.93</v>
      </c>
      <c r="I28" s="35">
        <v>58.7</v>
      </c>
      <c r="J28" s="35" t="s">
        <v>90</v>
      </c>
      <c r="K28" s="35">
        <v>60</v>
      </c>
      <c r="L28" s="35">
        <v>2.33</v>
      </c>
      <c r="M28" s="60">
        <v>4</v>
      </c>
      <c r="N28" s="60">
        <v>9</v>
      </c>
      <c r="O28" s="60">
        <v>12</v>
      </c>
      <c r="P28" s="60">
        <v>20</v>
      </c>
      <c r="Q28" s="60">
        <v>32</v>
      </c>
      <c r="R28" s="60">
        <v>47</v>
      </c>
      <c r="S28" s="46">
        <v>15</v>
      </c>
      <c r="T28" s="47"/>
      <c r="U28" s="137">
        <f t="shared" si="1"/>
        <v>15</v>
      </c>
      <c r="V28" s="151">
        <v>1</v>
      </c>
      <c r="W28" s="146" t="s">
        <v>71</v>
      </c>
      <c r="X28" s="152">
        <v>17</v>
      </c>
      <c r="Y28" s="152">
        <v>-2</v>
      </c>
      <c r="Z28" s="171"/>
      <c r="AA28" s="152">
        <v>62</v>
      </c>
      <c r="AB28" s="156" t="s">
        <v>157</v>
      </c>
      <c r="AC28" s="157"/>
      <c r="AD28" s="152">
        <v>120</v>
      </c>
      <c r="AE28" s="156" t="s">
        <v>132</v>
      </c>
      <c r="AF28" s="157"/>
      <c r="AG28" s="152">
        <v>292</v>
      </c>
      <c r="AH28" s="156" t="s">
        <v>112</v>
      </c>
      <c r="AI28" s="157"/>
      <c r="AJ28" s="152"/>
      <c r="AK28" s="146" t="s">
        <v>71</v>
      </c>
      <c r="AL28" s="152">
        <v>16</v>
      </c>
      <c r="AM28" s="152">
        <v>0</v>
      </c>
      <c r="AN28" s="151">
        <v>53</v>
      </c>
      <c r="AO28" s="152">
        <v>0</v>
      </c>
      <c r="AP28" s="151">
        <v>124</v>
      </c>
      <c r="AQ28" s="156" t="s">
        <v>125</v>
      </c>
      <c r="AR28" s="156"/>
      <c r="AS28" s="151">
        <v>358</v>
      </c>
      <c r="AT28" s="156" t="s">
        <v>126</v>
      </c>
      <c r="AU28" s="157"/>
      <c r="AV28" s="153">
        <f t="shared" si="2"/>
        <v>8.1333333333333329</v>
      </c>
      <c r="AW28" s="153">
        <f t="shared" si="3"/>
        <v>5.1111111111111116</v>
      </c>
      <c r="AX28" s="154">
        <f t="shared" si="4"/>
        <v>1.1333333333333333</v>
      </c>
      <c r="AY28" s="66">
        <f t="shared" si="5"/>
        <v>1.7</v>
      </c>
      <c r="AZ28" s="66">
        <f t="shared" si="6"/>
        <v>2.2666666666666666</v>
      </c>
      <c r="BB28" s="91">
        <f t="shared" si="7"/>
        <v>3995.37</v>
      </c>
    </row>
    <row r="29" spans="1:54" ht="18.95" customHeight="1">
      <c r="A29" s="15" t="s">
        <v>31</v>
      </c>
      <c r="B29" s="12">
        <v>524</v>
      </c>
      <c r="C29" s="12">
        <v>526</v>
      </c>
      <c r="D29" s="12">
        <v>528</v>
      </c>
      <c r="E29" s="12">
        <v>521</v>
      </c>
      <c r="F29" s="12">
        <v>589.29999999999995</v>
      </c>
      <c r="G29" s="12">
        <v>603.30999999999995</v>
      </c>
      <c r="H29" s="54">
        <v>703.56</v>
      </c>
      <c r="I29" s="35">
        <v>19.100000000000001</v>
      </c>
      <c r="J29" s="35" t="s">
        <v>93</v>
      </c>
      <c r="K29" s="35">
        <v>40</v>
      </c>
      <c r="L29" s="35">
        <v>5.5</v>
      </c>
      <c r="M29" s="60">
        <v>3</v>
      </c>
      <c r="N29" s="60">
        <v>8</v>
      </c>
      <c r="O29" s="60">
        <v>10</v>
      </c>
      <c r="P29" s="60">
        <v>17</v>
      </c>
      <c r="Q29" s="60">
        <v>22</v>
      </c>
      <c r="R29" s="60">
        <v>38</v>
      </c>
      <c r="S29" s="46">
        <v>11</v>
      </c>
      <c r="T29" s="47">
        <v>1</v>
      </c>
      <c r="U29" s="137">
        <f t="shared" si="1"/>
        <v>12</v>
      </c>
      <c r="V29" s="151"/>
      <c r="W29" s="146" t="s">
        <v>71</v>
      </c>
      <c r="X29" s="152">
        <v>5</v>
      </c>
      <c r="Y29" s="156" t="s">
        <v>153</v>
      </c>
      <c r="Z29" s="157"/>
      <c r="AA29" s="152">
        <v>10</v>
      </c>
      <c r="AB29" s="156" t="s">
        <v>153</v>
      </c>
      <c r="AC29" s="157"/>
      <c r="AD29" s="152">
        <v>29</v>
      </c>
      <c r="AE29" s="156" t="s">
        <v>155</v>
      </c>
      <c r="AF29" s="157"/>
      <c r="AG29" s="152">
        <v>50</v>
      </c>
      <c r="AH29" s="156" t="s">
        <v>105</v>
      </c>
      <c r="AI29" s="157"/>
      <c r="AJ29" s="152"/>
      <c r="AK29" s="146" t="s">
        <v>71</v>
      </c>
      <c r="AL29" s="152">
        <v>14</v>
      </c>
      <c r="AM29" s="152">
        <v>0</v>
      </c>
      <c r="AN29" s="151">
        <v>36</v>
      </c>
      <c r="AO29" s="152">
        <v>0</v>
      </c>
      <c r="AP29" s="151">
        <v>116</v>
      </c>
      <c r="AQ29" s="156" t="s">
        <v>127</v>
      </c>
      <c r="AR29" s="156"/>
      <c r="AS29" s="151">
        <v>251</v>
      </c>
      <c r="AT29" s="156" t="s">
        <v>112</v>
      </c>
      <c r="AU29" s="157"/>
      <c r="AV29" s="153">
        <f t="shared" si="2"/>
        <v>6.041666666666667</v>
      </c>
      <c r="AW29" s="153">
        <f t="shared" si="3"/>
        <v>2.5555555555555558</v>
      </c>
      <c r="AX29" s="154">
        <f t="shared" si="4"/>
        <v>0.79166666666666663</v>
      </c>
      <c r="AY29" s="66">
        <f t="shared" si="5"/>
        <v>1.1875</v>
      </c>
      <c r="AZ29" s="66">
        <f t="shared" si="6"/>
        <v>1.5833333333333333</v>
      </c>
      <c r="BB29" s="91">
        <f t="shared" si="7"/>
        <v>3995.17</v>
      </c>
    </row>
    <row r="30" spans="1:54" ht="18.95" customHeight="1">
      <c r="A30" s="14" t="s">
        <v>32</v>
      </c>
      <c r="B30" s="12">
        <v>531</v>
      </c>
      <c r="C30" s="12">
        <v>531</v>
      </c>
      <c r="D30" s="12">
        <v>530</v>
      </c>
      <c r="E30" s="12">
        <v>528</v>
      </c>
      <c r="F30" s="12">
        <v>597.29999999999995</v>
      </c>
      <c r="G30" s="12">
        <v>605.44000000000005</v>
      </c>
      <c r="H30" s="54">
        <v>704.23</v>
      </c>
      <c r="I30" s="35">
        <v>19.3</v>
      </c>
      <c r="J30" s="35" t="s">
        <v>91</v>
      </c>
      <c r="K30" s="35">
        <v>50</v>
      </c>
      <c r="L30" s="35">
        <v>2.88</v>
      </c>
      <c r="M30" s="60">
        <v>1</v>
      </c>
      <c r="N30" s="60">
        <v>3</v>
      </c>
      <c r="O30" s="60">
        <v>4</v>
      </c>
      <c r="P30" s="60">
        <v>15</v>
      </c>
      <c r="Q30" s="60">
        <v>21</v>
      </c>
      <c r="R30" s="60">
        <v>37</v>
      </c>
      <c r="S30" s="44">
        <v>13</v>
      </c>
      <c r="T30" s="45">
        <v>1</v>
      </c>
      <c r="U30" s="137">
        <f t="shared" si="1"/>
        <v>14</v>
      </c>
      <c r="V30" s="163">
        <v>3</v>
      </c>
      <c r="W30" s="164" t="s">
        <v>71</v>
      </c>
      <c r="X30" s="165">
        <v>32</v>
      </c>
      <c r="Y30" s="166" t="s">
        <v>156</v>
      </c>
      <c r="Z30" s="167"/>
      <c r="AA30" s="165">
        <v>50</v>
      </c>
      <c r="AB30" s="166" t="s">
        <v>156</v>
      </c>
      <c r="AC30" s="167"/>
      <c r="AD30" s="165">
        <v>203</v>
      </c>
      <c r="AE30" s="166" t="s">
        <v>156</v>
      </c>
      <c r="AF30" s="167"/>
      <c r="AG30" s="165">
        <v>286</v>
      </c>
      <c r="AH30" s="166" t="s">
        <v>110</v>
      </c>
      <c r="AI30" s="167"/>
      <c r="AJ30" s="165">
        <v>1</v>
      </c>
      <c r="AK30" s="168" t="s">
        <v>71</v>
      </c>
      <c r="AL30" s="165">
        <v>16</v>
      </c>
      <c r="AM30" s="165">
        <v>0</v>
      </c>
      <c r="AN30" s="169">
        <v>36</v>
      </c>
      <c r="AO30" s="165">
        <v>0</v>
      </c>
      <c r="AP30" s="169">
        <v>279</v>
      </c>
      <c r="AQ30" s="166" t="s">
        <v>112</v>
      </c>
      <c r="AR30" s="166" t="s">
        <v>273</v>
      </c>
      <c r="AS30" s="169">
        <v>400</v>
      </c>
      <c r="AT30" s="166" t="s">
        <v>109</v>
      </c>
      <c r="AU30" s="167" t="s">
        <v>273</v>
      </c>
      <c r="AV30" s="153">
        <f t="shared" si="2"/>
        <v>17.214285714285715</v>
      </c>
      <c r="AW30" s="153">
        <f t="shared" si="3"/>
        <v>4.0952380952380958</v>
      </c>
      <c r="AX30" s="154">
        <f t="shared" si="4"/>
        <v>1.8571428571428572</v>
      </c>
      <c r="AY30" s="66">
        <f t="shared" si="5"/>
        <v>2.7857142857142856</v>
      </c>
      <c r="AZ30" s="66">
        <f t="shared" si="6"/>
        <v>3.7142857142857144</v>
      </c>
      <c r="BA30" s="68"/>
      <c r="BB30" s="91">
        <f t="shared" si="7"/>
        <v>4026.9700000000003</v>
      </c>
    </row>
    <row r="31" spans="1:54" ht="18.95" customHeight="1">
      <c r="A31" s="15" t="s">
        <v>33</v>
      </c>
      <c r="B31" s="12">
        <v>527</v>
      </c>
      <c r="C31" s="12">
        <v>526</v>
      </c>
      <c r="D31" s="12">
        <v>526</v>
      </c>
      <c r="E31" s="12">
        <v>520</v>
      </c>
      <c r="F31" s="12">
        <v>588.70000000000005</v>
      </c>
      <c r="G31" s="12">
        <v>601.19000000000005</v>
      </c>
      <c r="H31" s="54">
        <v>701.15</v>
      </c>
      <c r="I31" s="35">
        <v>59.5</v>
      </c>
      <c r="J31" s="35" t="s">
        <v>92</v>
      </c>
      <c r="K31" s="35">
        <v>60</v>
      </c>
      <c r="L31" s="35">
        <v>2.5</v>
      </c>
      <c r="M31" s="60">
        <v>2</v>
      </c>
      <c r="N31" s="60">
        <v>3</v>
      </c>
      <c r="O31" s="60">
        <v>4</v>
      </c>
      <c r="P31" s="60">
        <v>5</v>
      </c>
      <c r="Q31" s="60">
        <v>14</v>
      </c>
      <c r="R31" s="60">
        <v>37</v>
      </c>
      <c r="S31" s="46">
        <v>10</v>
      </c>
      <c r="T31" s="47"/>
      <c r="U31" s="137">
        <f t="shared" si="1"/>
        <v>10</v>
      </c>
      <c r="V31" s="151">
        <v>1</v>
      </c>
      <c r="W31" s="146" t="s">
        <v>71</v>
      </c>
      <c r="X31" s="152">
        <v>2</v>
      </c>
      <c r="Y31" s="152">
        <v>0</v>
      </c>
      <c r="Z31" s="171"/>
      <c r="AA31" s="152">
        <v>24</v>
      </c>
      <c r="AB31" s="156" t="s">
        <v>147</v>
      </c>
      <c r="AC31" s="157"/>
      <c r="AD31" s="152">
        <v>46</v>
      </c>
      <c r="AE31" s="156" t="s">
        <v>153</v>
      </c>
      <c r="AF31" s="157"/>
      <c r="AG31" s="152">
        <v>190</v>
      </c>
      <c r="AH31" s="156" t="s">
        <v>119</v>
      </c>
      <c r="AI31" s="157"/>
      <c r="AJ31" s="152"/>
      <c r="AK31" s="146" t="s">
        <v>71</v>
      </c>
      <c r="AL31" s="152">
        <v>7</v>
      </c>
      <c r="AM31" s="152">
        <v>0</v>
      </c>
      <c r="AN31" s="151">
        <v>33</v>
      </c>
      <c r="AO31" s="152">
        <v>0</v>
      </c>
      <c r="AP31" s="151">
        <v>65</v>
      </c>
      <c r="AQ31" s="156" t="s">
        <v>127</v>
      </c>
      <c r="AR31" s="156"/>
      <c r="AS31" s="151">
        <v>281</v>
      </c>
      <c r="AT31" s="156" t="s">
        <v>134</v>
      </c>
      <c r="AU31" s="157"/>
      <c r="AV31" s="153">
        <f t="shared" si="2"/>
        <v>5.55</v>
      </c>
      <c r="AW31" s="153">
        <f t="shared" si="3"/>
        <v>3.8000000000000003</v>
      </c>
      <c r="AX31" s="154">
        <f t="shared" si="4"/>
        <v>0.5</v>
      </c>
      <c r="AY31" s="66">
        <f t="shared" si="5"/>
        <v>0.75</v>
      </c>
      <c r="AZ31" s="66">
        <f t="shared" si="6"/>
        <v>1</v>
      </c>
      <c r="BB31" s="91">
        <f t="shared" si="7"/>
        <v>3990.04</v>
      </c>
    </row>
    <row r="32" spans="1:54" ht="18.95" customHeight="1">
      <c r="A32" s="15" t="s">
        <v>34</v>
      </c>
      <c r="B32" s="12">
        <v>525</v>
      </c>
      <c r="C32" s="12">
        <v>524</v>
      </c>
      <c r="D32" s="12">
        <v>525</v>
      </c>
      <c r="E32" s="12">
        <v>518</v>
      </c>
      <c r="F32" s="12">
        <v>585.79999999999995</v>
      </c>
      <c r="G32" s="12">
        <v>600.53</v>
      </c>
      <c r="H32" s="54">
        <v>701.16</v>
      </c>
      <c r="I32" s="35">
        <v>61.1</v>
      </c>
      <c r="J32" s="35" t="s">
        <v>95</v>
      </c>
      <c r="K32" s="35">
        <v>70</v>
      </c>
      <c r="L32" s="35">
        <v>4.17</v>
      </c>
      <c r="M32" s="60">
        <v>0</v>
      </c>
      <c r="N32" s="60">
        <v>0</v>
      </c>
      <c r="O32" s="60">
        <v>0</v>
      </c>
      <c r="P32" s="60">
        <v>7</v>
      </c>
      <c r="Q32" s="60">
        <v>10</v>
      </c>
      <c r="R32" s="60">
        <v>16</v>
      </c>
      <c r="S32" s="46">
        <v>6</v>
      </c>
      <c r="T32" s="47"/>
      <c r="U32" s="137">
        <f t="shared" si="1"/>
        <v>6</v>
      </c>
      <c r="V32" s="151"/>
      <c r="W32" s="146" t="s">
        <v>71</v>
      </c>
      <c r="X32" s="152">
        <v>1</v>
      </c>
      <c r="Y32" s="152">
        <v>-1</v>
      </c>
      <c r="Z32" s="171"/>
      <c r="AA32" s="152">
        <v>23</v>
      </c>
      <c r="AB32" s="156" t="s">
        <v>146</v>
      </c>
      <c r="AC32" s="157"/>
      <c r="AD32" s="152">
        <v>30</v>
      </c>
      <c r="AE32" s="152">
        <v>0</v>
      </c>
      <c r="AF32" s="171"/>
      <c r="AG32" s="152">
        <v>173</v>
      </c>
      <c r="AH32" s="156" t="s">
        <v>128</v>
      </c>
      <c r="AI32" s="157"/>
      <c r="AJ32" s="152"/>
      <c r="AK32" s="146" t="s">
        <v>71</v>
      </c>
      <c r="AL32" s="152">
        <v>1</v>
      </c>
      <c r="AM32" s="152">
        <v>0</v>
      </c>
      <c r="AN32" s="151">
        <v>15</v>
      </c>
      <c r="AO32" s="152">
        <v>0</v>
      </c>
      <c r="AP32" s="151">
        <v>19</v>
      </c>
      <c r="AQ32" s="152">
        <v>0</v>
      </c>
      <c r="AR32" s="152"/>
      <c r="AS32" s="151">
        <v>185</v>
      </c>
      <c r="AT32" s="156" t="s">
        <v>136</v>
      </c>
      <c r="AU32" s="157"/>
      <c r="AV32" s="153">
        <f t="shared" si="2"/>
        <v>4.083333333333333</v>
      </c>
      <c r="AW32" s="153">
        <f t="shared" si="3"/>
        <v>4.2222222222222223</v>
      </c>
      <c r="AX32" s="154">
        <f t="shared" si="4"/>
        <v>0.16666666666666666</v>
      </c>
      <c r="AY32" s="66">
        <f t="shared" si="5"/>
        <v>0.25</v>
      </c>
      <c r="AZ32" s="66">
        <f t="shared" si="6"/>
        <v>0.33333333333333331</v>
      </c>
      <c r="BB32" s="91">
        <f t="shared" si="7"/>
        <v>3979.49</v>
      </c>
    </row>
    <row r="33" spans="1:54" ht="18.95" customHeight="1">
      <c r="A33" s="11" t="s">
        <v>35</v>
      </c>
      <c r="B33" s="12">
        <v>532</v>
      </c>
      <c r="C33" s="12">
        <v>533</v>
      </c>
      <c r="D33" s="12">
        <v>529</v>
      </c>
      <c r="E33" s="12">
        <v>528</v>
      </c>
      <c r="F33" s="12">
        <v>598.20000000000005</v>
      </c>
      <c r="G33" s="12">
        <v>605.23</v>
      </c>
      <c r="H33" s="54">
        <v>705.42</v>
      </c>
      <c r="I33" s="35">
        <v>19.7</v>
      </c>
      <c r="J33" s="193" t="s">
        <v>93</v>
      </c>
      <c r="K33" s="193">
        <v>40</v>
      </c>
      <c r="L33" s="35">
        <v>3.56</v>
      </c>
      <c r="M33" s="60">
        <v>1</v>
      </c>
      <c r="N33" s="60">
        <v>7</v>
      </c>
      <c r="O33" s="60">
        <v>9</v>
      </c>
      <c r="P33" s="60">
        <v>15</v>
      </c>
      <c r="Q33" s="60">
        <v>18</v>
      </c>
      <c r="R33" s="60">
        <v>38</v>
      </c>
      <c r="S33" s="42">
        <v>15</v>
      </c>
      <c r="T33" s="43"/>
      <c r="U33" s="137">
        <f t="shared" si="1"/>
        <v>15</v>
      </c>
      <c r="V33" s="158">
        <v>3</v>
      </c>
      <c r="W33" s="159" t="s">
        <v>71</v>
      </c>
      <c r="X33" s="160">
        <v>17</v>
      </c>
      <c r="Y33" s="160">
        <v>0</v>
      </c>
      <c r="Z33" s="161" t="s">
        <v>313</v>
      </c>
      <c r="AA33" s="160">
        <v>35</v>
      </c>
      <c r="AB33" s="160">
        <v>0</v>
      </c>
      <c r="AC33" s="161" t="s">
        <v>309</v>
      </c>
      <c r="AD33" s="160">
        <v>201</v>
      </c>
      <c r="AE33" s="162" t="s">
        <v>146</v>
      </c>
      <c r="AF33" s="161">
        <v>0</v>
      </c>
      <c r="AG33" s="160">
        <v>283</v>
      </c>
      <c r="AH33" s="160">
        <v>0</v>
      </c>
      <c r="AI33" s="161" t="s">
        <v>310</v>
      </c>
      <c r="AJ33" s="160">
        <v>2</v>
      </c>
      <c r="AK33" s="159" t="s">
        <v>71</v>
      </c>
      <c r="AL33" s="160">
        <v>11</v>
      </c>
      <c r="AM33" s="160">
        <v>0</v>
      </c>
      <c r="AN33" s="158">
        <v>30</v>
      </c>
      <c r="AO33" s="160">
        <v>0</v>
      </c>
      <c r="AP33" s="158">
        <v>258</v>
      </c>
      <c r="AQ33" s="162" t="s">
        <v>117</v>
      </c>
      <c r="AR33" s="162" t="s">
        <v>262</v>
      </c>
      <c r="AS33" s="158">
        <v>383</v>
      </c>
      <c r="AT33" s="162" t="s">
        <v>118</v>
      </c>
      <c r="AU33" s="161" t="s">
        <v>263</v>
      </c>
      <c r="AV33" s="153">
        <f t="shared" si="2"/>
        <v>15.3</v>
      </c>
      <c r="AW33" s="153">
        <f t="shared" si="3"/>
        <v>2.8888888888888888</v>
      </c>
      <c r="AX33" s="154">
        <f t="shared" si="4"/>
        <v>1.1000000000000001</v>
      </c>
      <c r="AY33" s="66">
        <f t="shared" si="5"/>
        <v>1.6500000000000001</v>
      </c>
      <c r="AZ33" s="66">
        <f t="shared" si="6"/>
        <v>2.2000000000000002</v>
      </c>
      <c r="BB33" s="91">
        <f t="shared" si="7"/>
        <v>4030.85</v>
      </c>
    </row>
    <row r="34" spans="1:54" s="3" customFormat="1" ht="20.100000000000001" customHeight="1">
      <c r="A34" s="27"/>
      <c r="G34" s="2" t="s">
        <v>381</v>
      </c>
      <c r="H34" s="55" t="s">
        <v>69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57">
        <f>SUM(S3:S33)</f>
        <v>489</v>
      </c>
      <c r="T34" s="57">
        <f>SUM(T3:T33)</f>
        <v>41</v>
      </c>
      <c r="U34" s="84">
        <f>SUM(U3:U33)</f>
        <v>530</v>
      </c>
      <c r="V34" s="57">
        <f>SUM(V3:V33)</f>
        <v>74</v>
      </c>
      <c r="W34" s="58"/>
      <c r="X34" s="57">
        <f>SUM(X3:X33)</f>
        <v>562</v>
      </c>
      <c r="Y34" s="57"/>
      <c r="Z34" s="57"/>
      <c r="AA34" s="57">
        <f>SUM(AA3:AA33)</f>
        <v>1200</v>
      </c>
      <c r="AB34" s="57"/>
      <c r="AC34" s="57"/>
      <c r="AD34" s="57">
        <f t="shared" ref="AD34:AG34" si="8">SUM(AD3:AD33)</f>
        <v>3916</v>
      </c>
      <c r="AE34" s="57"/>
      <c r="AF34" s="57"/>
      <c r="AG34" s="57">
        <f t="shared" si="8"/>
        <v>6935</v>
      </c>
      <c r="AH34" s="57"/>
      <c r="AI34" s="57"/>
      <c r="AJ34" s="3">
        <f>SUM(AJ3:AJ33)</f>
        <v>48</v>
      </c>
      <c r="AL34" s="3">
        <f>SUM(AL3:AL33)</f>
        <v>479</v>
      </c>
      <c r="AN34" s="3">
        <f>SUM(AN3:AN33)</f>
        <v>1214</v>
      </c>
      <c r="AP34" s="3">
        <f t="shared" ref="AP34" si="9">SUM(AP3:AP33)</f>
        <v>5042</v>
      </c>
      <c r="AS34" s="3">
        <f>SUM(AS3:AS33)</f>
        <v>9998</v>
      </c>
      <c r="BB34" s="67"/>
    </row>
    <row r="35" spans="1:54" ht="20.100000000000001" customHeight="1">
      <c r="S35" s="200">
        <f>SUM(S34:T34)</f>
        <v>530</v>
      </c>
      <c r="T35" s="200"/>
      <c r="U35" s="50"/>
      <c r="V35" s="201">
        <f>V34+X34</f>
        <v>636</v>
      </c>
      <c r="W35" s="201"/>
      <c r="X35" s="201"/>
      <c r="AJ35" s="201">
        <f>AJ34+AL34</f>
        <v>527</v>
      </c>
      <c r="AK35" s="201"/>
      <c r="AL35" s="201"/>
      <c r="AM35" s="63"/>
    </row>
  </sheetData>
  <sortState ref="A3:BB33">
    <sortCondition ref="A3:A33"/>
  </sortState>
  <dataConsolidate/>
  <mergeCells count="7">
    <mergeCell ref="AJ1:AU1"/>
    <mergeCell ref="V1:AI1"/>
    <mergeCell ref="V2:X2"/>
    <mergeCell ref="AJ2:AL2"/>
    <mergeCell ref="S35:T35"/>
    <mergeCell ref="V35:X35"/>
    <mergeCell ref="AJ35:AL35"/>
  </mergeCells>
  <phoneticPr fontId="1" type="noConversion"/>
  <conditionalFormatting sqref="AA3">
    <cfRule type="cellIs" dxfId="28" priority="25" operator="lessThan">
      <formula>$S$3</formula>
    </cfRule>
  </conditionalFormatting>
  <conditionalFormatting sqref="L3:N33">
    <cfRule type="cellIs" dxfId="27" priority="19" operator="greaterThan">
      <formula>45</formula>
    </cfRule>
  </conditionalFormatting>
  <conditionalFormatting sqref="I3:I33">
    <cfRule type="cellIs" dxfId="26" priority="15" operator="greaterThanOrEqual">
      <formula>47.45</formula>
    </cfRule>
  </conditionalFormatting>
  <conditionalFormatting sqref="AZ3:AZ33">
    <cfRule type="cellIs" dxfId="25" priority="14" operator="lessThan">
      <formula>1.92</formula>
    </cfRule>
  </conditionalFormatting>
  <conditionalFormatting sqref="AY3:AY33">
    <cfRule type="cellIs" dxfId="24" priority="13" operator="lessThan">
      <formula>1.44</formula>
    </cfRule>
  </conditionalFormatting>
  <conditionalFormatting sqref="AX3:AX33">
    <cfRule type="cellIs" dxfId="23" priority="12" operator="lessThan">
      <formula>0.96</formula>
    </cfRule>
  </conditionalFormatting>
  <conditionalFormatting sqref="AW3:AW33">
    <cfRule type="cellIs" dxfId="22" priority="11" operator="lessThan">
      <formula>2.34</formula>
    </cfRule>
  </conditionalFormatting>
  <conditionalFormatting sqref="AV3:AV33">
    <cfRule type="cellIs" dxfId="21" priority="10" operator="lessThan">
      <formula>8.43</formula>
    </cfRule>
  </conditionalFormatting>
  <conditionalFormatting sqref="L3:L33">
    <cfRule type="top10" dxfId="20" priority="9" bottom="1" rank="5"/>
  </conditionalFormatting>
  <conditionalFormatting sqref="G3:G33">
    <cfRule type="cellIs" dxfId="19" priority="8" operator="lessThanOrEqual">
      <formula>$G$1</formula>
    </cfRule>
  </conditionalFormatting>
  <conditionalFormatting sqref="H3:H33">
    <cfRule type="cellIs" dxfId="18" priority="7" operator="lessThanOrEqual">
      <formula>$H$1</formula>
    </cfRule>
  </conditionalFormatting>
  <conditionalFormatting sqref="B3:B33">
    <cfRule type="cellIs" dxfId="17" priority="5" operator="lessThanOrEqual">
      <formula>$B$1</formula>
    </cfRule>
  </conditionalFormatting>
  <conditionalFormatting sqref="C3:C33">
    <cfRule type="cellIs" dxfId="16" priority="4" operator="lessThanOrEqual">
      <formula>$C$1</formula>
    </cfRule>
  </conditionalFormatting>
  <conditionalFormatting sqref="D3:D33">
    <cfRule type="cellIs" dxfId="15" priority="3" operator="lessThanOrEqual">
      <formula>$D$1</formula>
    </cfRule>
  </conditionalFormatting>
  <conditionalFormatting sqref="E3:E33">
    <cfRule type="cellIs" dxfId="14" priority="2" operator="lessThanOrEqual">
      <formula>$E$1</formula>
    </cfRule>
  </conditionalFormatting>
  <conditionalFormatting sqref="F3:F33">
    <cfRule type="cellIs" dxfId="13" priority="1" operator="lessThanOrEqual">
      <formula>$F$1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B3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4" sqref="E14"/>
    </sheetView>
  </sheetViews>
  <sheetFormatPr defaultRowHeight="20.100000000000001" customHeight="1"/>
  <cols>
    <col min="1" max="1" width="15.625" customWidth="1"/>
    <col min="2" max="7" width="5.625" customWidth="1"/>
    <col min="8" max="8" width="6.625" customWidth="1"/>
    <col min="9" max="9" width="7.5" customWidth="1"/>
    <col min="10" max="11" width="6.625" customWidth="1"/>
    <col min="12" max="18" width="5.625" customWidth="1"/>
    <col min="19" max="19" width="4.875" style="1" customWidth="1"/>
    <col min="20" max="20" width="4.625" style="1" customWidth="1"/>
    <col min="21" max="21" width="4.875" style="63" customWidth="1"/>
    <col min="22" max="22" width="3.625" style="1" customWidth="1"/>
    <col min="23" max="23" width="1.625" style="1" customWidth="1"/>
    <col min="24" max="24" width="3.625" style="1" customWidth="1"/>
    <col min="25" max="25" width="4.25" style="63" customWidth="1"/>
    <col min="26" max="26" width="3.625" style="86" customWidth="1"/>
    <col min="27" max="27" width="8.125" style="1" customWidth="1"/>
    <col min="28" max="28" width="5" style="63" customWidth="1"/>
    <col min="29" max="29" width="3.625" style="86" customWidth="1"/>
    <col min="30" max="30" width="6.625" style="1" customWidth="1"/>
    <col min="31" max="31" width="3.625" style="63" customWidth="1"/>
    <col min="32" max="32" width="3.625" style="86" customWidth="1"/>
    <col min="33" max="33" width="7.625" style="1" customWidth="1"/>
    <col min="34" max="34" width="5.625" style="63" customWidth="1"/>
    <col min="35" max="35" width="3.625" style="86" customWidth="1"/>
    <col min="36" max="36" width="3.625" customWidth="1"/>
    <col min="37" max="37" width="1.625" customWidth="1"/>
    <col min="38" max="39" width="3.625" customWidth="1"/>
    <col min="40" max="40" width="6.625" customWidth="1"/>
    <col min="41" max="41" width="2.5" customWidth="1"/>
    <col min="42" max="42" width="6.625" style="1" customWidth="1"/>
    <col min="43" max="43" width="3.625" style="63" customWidth="1"/>
    <col min="44" max="44" width="6.25" style="86" customWidth="1"/>
    <col min="45" max="45" width="6.625" style="1" customWidth="1"/>
    <col min="46" max="46" width="3.625" style="63" customWidth="1"/>
    <col min="47" max="47" width="3.625" style="86" customWidth="1"/>
    <col min="48" max="48" width="8.25" customWidth="1"/>
    <col min="49" max="49" width="8.375" customWidth="1"/>
    <col min="50" max="50" width="7" customWidth="1"/>
    <col min="51" max="52" width="5.625" customWidth="1"/>
    <col min="53" max="53" width="5" customWidth="1"/>
    <col min="54" max="54" width="9" style="67"/>
  </cols>
  <sheetData>
    <row r="1" spans="1:54" ht="18.95" customHeight="1">
      <c r="A1" s="2" t="s">
        <v>64</v>
      </c>
      <c r="B1" s="3">
        <v>600</v>
      </c>
      <c r="C1" s="3">
        <v>323</v>
      </c>
      <c r="D1" s="3">
        <v>525</v>
      </c>
      <c r="E1" s="3">
        <v>800</v>
      </c>
      <c r="F1" s="4">
        <v>600</v>
      </c>
      <c r="G1" s="5">
        <v>605</v>
      </c>
      <c r="H1" s="6">
        <v>710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21"/>
      <c r="T1" s="28"/>
      <c r="U1" s="28"/>
      <c r="V1" s="195">
        <v>42739</v>
      </c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7"/>
      <c r="AJ1" s="196">
        <v>42739</v>
      </c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BB1" s="92">
        <f t="shared" ref="BB1" si="0">B1+C1+D1+E1+F1+G1+H1</f>
        <v>4163</v>
      </c>
    </row>
    <row r="2" spans="1:54" ht="18.9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62</v>
      </c>
      <c r="G2" s="8" t="s">
        <v>5</v>
      </c>
      <c r="H2" s="8" t="s">
        <v>68</v>
      </c>
      <c r="I2" s="17" t="s">
        <v>75</v>
      </c>
      <c r="J2" s="17" t="s">
        <v>89</v>
      </c>
      <c r="K2" s="17" t="s">
        <v>406</v>
      </c>
      <c r="L2" s="17" t="s">
        <v>78</v>
      </c>
      <c r="M2" s="61" t="s">
        <v>81</v>
      </c>
      <c r="N2" s="61" t="s">
        <v>82</v>
      </c>
      <c r="O2" s="61" t="s">
        <v>306</v>
      </c>
      <c r="P2" s="61" t="s">
        <v>307</v>
      </c>
      <c r="Q2" s="61" t="s">
        <v>83</v>
      </c>
      <c r="R2" s="61" t="s">
        <v>382</v>
      </c>
      <c r="S2" s="38" t="s">
        <v>65</v>
      </c>
      <c r="T2" s="39" t="s">
        <v>76</v>
      </c>
      <c r="U2" s="29" t="s">
        <v>166</v>
      </c>
      <c r="V2" s="202" t="s">
        <v>66</v>
      </c>
      <c r="W2" s="203"/>
      <c r="X2" s="203"/>
      <c r="Y2" s="85" t="s">
        <v>101</v>
      </c>
      <c r="Z2" s="85"/>
      <c r="AA2" s="79" t="s">
        <v>67</v>
      </c>
      <c r="AB2" s="85" t="s">
        <v>101</v>
      </c>
      <c r="AC2" s="85"/>
      <c r="AD2" s="79" t="s">
        <v>407</v>
      </c>
      <c r="AE2" s="85" t="s">
        <v>101</v>
      </c>
      <c r="AF2" s="85"/>
      <c r="AG2" s="79" t="s">
        <v>80</v>
      </c>
      <c r="AH2" s="85" t="s">
        <v>101</v>
      </c>
      <c r="AI2" s="83"/>
      <c r="AJ2" s="203" t="s">
        <v>68</v>
      </c>
      <c r="AK2" s="203"/>
      <c r="AL2" s="203"/>
      <c r="AM2" s="83" t="s">
        <v>101</v>
      </c>
      <c r="AN2" s="79" t="s">
        <v>67</v>
      </c>
      <c r="AO2" s="77" t="s">
        <v>101</v>
      </c>
      <c r="AP2" s="79" t="s">
        <v>408</v>
      </c>
      <c r="AQ2" s="77" t="s">
        <v>101</v>
      </c>
      <c r="AR2" s="77" t="s">
        <v>264</v>
      </c>
      <c r="AS2" s="79" t="s">
        <v>80</v>
      </c>
      <c r="AT2" s="77" t="s">
        <v>101</v>
      </c>
      <c r="AU2" s="76" t="s">
        <v>264</v>
      </c>
      <c r="AV2" s="64" t="s">
        <v>84</v>
      </c>
      <c r="AW2" s="64" t="s">
        <v>85</v>
      </c>
      <c r="AX2" s="64" t="s">
        <v>86</v>
      </c>
      <c r="AY2" s="65" t="s">
        <v>87</v>
      </c>
      <c r="AZ2" s="65" t="s">
        <v>88</v>
      </c>
      <c r="BB2" s="92"/>
    </row>
    <row r="3" spans="1:54" ht="18.95" customHeight="1">
      <c r="A3" s="9" t="s">
        <v>38</v>
      </c>
      <c r="B3" s="10">
        <v>534</v>
      </c>
      <c r="C3" s="10">
        <v>536</v>
      </c>
      <c r="D3" s="10">
        <v>532</v>
      </c>
      <c r="E3" s="10">
        <v>533</v>
      </c>
      <c r="F3" s="10">
        <v>602.70000000000005</v>
      </c>
      <c r="G3" s="10">
        <v>606.82000000000005</v>
      </c>
      <c r="H3" s="10">
        <v>708.75</v>
      </c>
      <c r="I3" s="34">
        <v>40.5</v>
      </c>
      <c r="J3" s="34" t="s">
        <v>93</v>
      </c>
      <c r="K3" s="34">
        <v>40</v>
      </c>
      <c r="L3" s="34">
        <v>4.6399999999999997</v>
      </c>
      <c r="M3" s="59">
        <v>64</v>
      </c>
      <c r="N3" s="59">
        <v>182</v>
      </c>
      <c r="O3" s="59">
        <v>317</v>
      </c>
      <c r="P3" s="59">
        <v>346</v>
      </c>
      <c r="Q3" s="59">
        <v>424</v>
      </c>
      <c r="R3" s="59">
        <v>592</v>
      </c>
      <c r="S3" s="40">
        <v>91</v>
      </c>
      <c r="T3" s="41">
        <v>36</v>
      </c>
      <c r="U3" s="29">
        <f t="shared" ref="U3:U28" si="1">S3+T3</f>
        <v>127</v>
      </c>
      <c r="V3" s="19">
        <v>125</v>
      </c>
      <c r="W3" s="24" t="s">
        <v>72</v>
      </c>
      <c r="X3" s="22">
        <v>111</v>
      </c>
      <c r="Y3" s="82" t="s">
        <v>155</v>
      </c>
      <c r="Z3" s="82"/>
      <c r="AA3" s="19">
        <v>316</v>
      </c>
      <c r="AB3" s="82" t="s">
        <v>160</v>
      </c>
      <c r="AC3" s="82"/>
      <c r="AD3" s="19">
        <v>642</v>
      </c>
      <c r="AE3" s="82" t="s">
        <v>158</v>
      </c>
      <c r="AF3" s="82"/>
      <c r="AG3" s="19">
        <v>819</v>
      </c>
      <c r="AH3" s="82" t="s">
        <v>159</v>
      </c>
      <c r="AI3" s="81"/>
      <c r="AJ3" s="22">
        <v>125</v>
      </c>
      <c r="AK3" s="24" t="s">
        <v>71</v>
      </c>
      <c r="AL3" s="22">
        <v>164</v>
      </c>
      <c r="AM3" s="20">
        <v>0</v>
      </c>
      <c r="AN3" s="19">
        <v>407</v>
      </c>
      <c r="AO3" s="22">
        <v>0</v>
      </c>
      <c r="AP3" s="19">
        <v>882</v>
      </c>
      <c r="AQ3" s="82" t="s">
        <v>146</v>
      </c>
      <c r="AR3" s="82"/>
      <c r="AS3" s="19">
        <v>1287</v>
      </c>
      <c r="AT3" s="82" t="s">
        <v>147</v>
      </c>
      <c r="AU3" s="81"/>
      <c r="AV3" s="66">
        <f t="shared" ref="AV3:AV28" si="2">(AD3+AP3)/(S3+T3)/2</f>
        <v>6</v>
      </c>
      <c r="AW3" s="66">
        <f t="shared" ref="AW3:AW28" si="3">(AA3+AN3)/(S3+T3)/2</f>
        <v>2.8464566929133857</v>
      </c>
      <c r="AX3" s="66">
        <f t="shared" ref="AX3:AX28" si="4">(V3+X3+AJ3+AL3)/(S3+T3)/2</f>
        <v>2.0669291338582676</v>
      </c>
      <c r="AY3" s="66">
        <f t="shared" ref="AY3:AY28" si="5">AX3*1.5</f>
        <v>3.1003937007874014</v>
      </c>
      <c r="AZ3" s="66">
        <f t="shared" ref="AZ3:AZ28" si="6">AX3*2</f>
        <v>4.1338582677165352</v>
      </c>
      <c r="BB3" s="92">
        <f t="shared" ref="BB3:BB28" si="7">B3+C3+D3+E3+F3+G3+H3</f>
        <v>4053.27</v>
      </c>
    </row>
    <row r="4" spans="1:54" ht="18.95" customHeight="1">
      <c r="A4" s="11" t="s">
        <v>39</v>
      </c>
      <c r="B4" s="12">
        <v>533</v>
      </c>
      <c r="C4" s="12">
        <v>533</v>
      </c>
      <c r="D4" s="12">
        <v>530</v>
      </c>
      <c r="E4" s="12">
        <v>531</v>
      </c>
      <c r="F4" s="12">
        <v>601.29999999999995</v>
      </c>
      <c r="G4" s="12">
        <v>605.58000000000004</v>
      </c>
      <c r="H4" s="12">
        <v>706.92</v>
      </c>
      <c r="I4" s="35">
        <v>43.3</v>
      </c>
      <c r="J4" s="34" t="s">
        <v>409</v>
      </c>
      <c r="K4" s="35">
        <v>80</v>
      </c>
      <c r="L4" s="35">
        <v>3.55</v>
      </c>
      <c r="M4" s="60">
        <v>20</v>
      </c>
      <c r="N4" s="60">
        <v>55</v>
      </c>
      <c r="O4" s="60">
        <v>103</v>
      </c>
      <c r="P4" s="60">
        <v>123</v>
      </c>
      <c r="Q4" s="60">
        <v>169</v>
      </c>
      <c r="R4" s="60">
        <v>286</v>
      </c>
      <c r="S4" s="42">
        <v>66</v>
      </c>
      <c r="T4" s="43">
        <v>20</v>
      </c>
      <c r="U4" s="29">
        <f t="shared" si="1"/>
        <v>86</v>
      </c>
      <c r="V4" s="19">
        <v>35</v>
      </c>
      <c r="W4" s="24" t="s">
        <v>72</v>
      </c>
      <c r="X4" s="22">
        <v>86</v>
      </c>
      <c r="Y4" s="82" t="s">
        <v>164</v>
      </c>
      <c r="Z4" s="82"/>
      <c r="AA4" s="19">
        <v>139</v>
      </c>
      <c r="AB4" s="82" t="s">
        <v>155</v>
      </c>
      <c r="AC4" s="82"/>
      <c r="AD4" s="19">
        <v>475</v>
      </c>
      <c r="AE4" s="82" t="s">
        <v>163</v>
      </c>
      <c r="AF4" s="82"/>
      <c r="AG4" s="19">
        <v>574</v>
      </c>
      <c r="AH4" s="82" t="s">
        <v>118</v>
      </c>
      <c r="AI4" s="81"/>
      <c r="AJ4" s="22">
        <v>33</v>
      </c>
      <c r="AK4" s="24" t="s">
        <v>71</v>
      </c>
      <c r="AL4" s="22">
        <v>89</v>
      </c>
      <c r="AM4" s="20">
        <v>0</v>
      </c>
      <c r="AN4" s="19">
        <v>176</v>
      </c>
      <c r="AO4" s="22">
        <v>0</v>
      </c>
      <c r="AP4" s="19">
        <v>607</v>
      </c>
      <c r="AQ4" s="82" t="s">
        <v>103</v>
      </c>
      <c r="AR4" s="82"/>
      <c r="AS4" s="19">
        <v>833</v>
      </c>
      <c r="AT4" s="82" t="s">
        <v>105</v>
      </c>
      <c r="AU4" s="81"/>
      <c r="AV4" s="66">
        <f t="shared" si="2"/>
        <v>6.2906976744186043</v>
      </c>
      <c r="AW4" s="66">
        <f t="shared" si="3"/>
        <v>1.8313953488372092</v>
      </c>
      <c r="AX4" s="66">
        <f t="shared" si="4"/>
        <v>1.4127906976744187</v>
      </c>
      <c r="AY4" s="66">
        <f t="shared" si="5"/>
        <v>2.1191860465116279</v>
      </c>
      <c r="AZ4" s="66">
        <f t="shared" si="6"/>
        <v>2.8255813953488373</v>
      </c>
      <c r="BB4" s="92">
        <f t="shared" si="7"/>
        <v>4040.8</v>
      </c>
    </row>
    <row r="5" spans="1:54" ht="18.95" customHeight="1">
      <c r="A5" s="14" t="s">
        <v>70</v>
      </c>
      <c r="B5" s="12">
        <v>529</v>
      </c>
      <c r="C5" s="12">
        <v>529</v>
      </c>
      <c r="D5" s="12">
        <v>529</v>
      </c>
      <c r="E5" s="12">
        <v>525</v>
      </c>
      <c r="F5" s="12">
        <v>593.6</v>
      </c>
      <c r="G5" s="12">
        <v>602.69000000000005</v>
      </c>
      <c r="H5" s="12">
        <v>704.95</v>
      </c>
      <c r="I5" s="35">
        <v>54.2</v>
      </c>
      <c r="J5" s="34" t="s">
        <v>410</v>
      </c>
      <c r="K5" s="35">
        <v>40</v>
      </c>
      <c r="L5" s="35">
        <v>3.6</v>
      </c>
      <c r="M5" s="60">
        <v>1</v>
      </c>
      <c r="N5" s="60">
        <v>6</v>
      </c>
      <c r="O5" s="60">
        <v>16</v>
      </c>
      <c r="P5" s="60">
        <v>18</v>
      </c>
      <c r="Q5" s="60">
        <v>22</v>
      </c>
      <c r="R5" s="60">
        <v>73</v>
      </c>
      <c r="S5" s="44">
        <v>15</v>
      </c>
      <c r="T5" s="45">
        <v>6</v>
      </c>
      <c r="U5" s="29">
        <f t="shared" si="1"/>
        <v>21</v>
      </c>
      <c r="V5" s="19">
        <v>1</v>
      </c>
      <c r="W5" s="24" t="s">
        <v>72</v>
      </c>
      <c r="X5" s="22">
        <v>19</v>
      </c>
      <c r="Y5" s="82" t="s">
        <v>134</v>
      </c>
      <c r="Z5" s="82"/>
      <c r="AA5" s="19">
        <v>37</v>
      </c>
      <c r="AB5" s="82" t="s">
        <v>147</v>
      </c>
      <c r="AC5" s="82"/>
      <c r="AD5" s="19">
        <v>127</v>
      </c>
      <c r="AE5" s="82" t="s">
        <v>132</v>
      </c>
      <c r="AF5" s="82"/>
      <c r="AG5" s="19">
        <v>209</v>
      </c>
      <c r="AH5" s="82" t="s">
        <v>119</v>
      </c>
      <c r="AI5" s="81"/>
      <c r="AJ5" s="22"/>
      <c r="AK5" s="24" t="s">
        <v>71</v>
      </c>
      <c r="AL5" s="22">
        <v>19</v>
      </c>
      <c r="AM5" s="20">
        <v>0</v>
      </c>
      <c r="AN5" s="19">
        <v>29</v>
      </c>
      <c r="AO5" s="22">
        <v>0</v>
      </c>
      <c r="AP5" s="19">
        <v>175</v>
      </c>
      <c r="AQ5" s="82" t="s">
        <v>148</v>
      </c>
      <c r="AR5" s="82"/>
      <c r="AS5" s="19">
        <v>283</v>
      </c>
      <c r="AT5" s="82" t="s">
        <v>149</v>
      </c>
      <c r="AU5" s="81"/>
      <c r="AV5" s="66">
        <f t="shared" si="2"/>
        <v>7.1904761904761907</v>
      </c>
      <c r="AW5" s="66">
        <f t="shared" si="3"/>
        <v>1.5714285714285714</v>
      </c>
      <c r="AX5" s="66">
        <f t="shared" si="4"/>
        <v>0.9285714285714286</v>
      </c>
      <c r="AY5" s="66">
        <f t="shared" si="5"/>
        <v>1.3928571428571428</v>
      </c>
      <c r="AZ5" s="66">
        <f t="shared" si="6"/>
        <v>1.8571428571428572</v>
      </c>
      <c r="BB5" s="92">
        <f t="shared" si="7"/>
        <v>4013.24</v>
      </c>
    </row>
    <row r="6" spans="1:54" ht="18.95" customHeight="1">
      <c r="A6" s="14" t="s">
        <v>40</v>
      </c>
      <c r="B6" s="12">
        <v>530</v>
      </c>
      <c r="C6" s="12">
        <v>530</v>
      </c>
      <c r="D6" s="12">
        <v>528</v>
      </c>
      <c r="E6" s="12">
        <v>528</v>
      </c>
      <c r="F6" s="12">
        <v>595.9</v>
      </c>
      <c r="G6" s="12">
        <v>601.72</v>
      </c>
      <c r="H6" s="12">
        <v>703.95</v>
      </c>
      <c r="I6" s="35">
        <v>46.9</v>
      </c>
      <c r="J6" s="34" t="s">
        <v>411</v>
      </c>
      <c r="K6" s="35">
        <v>30</v>
      </c>
      <c r="L6" s="36">
        <v>3.5</v>
      </c>
      <c r="M6" s="69">
        <v>2</v>
      </c>
      <c r="N6" s="60">
        <v>3</v>
      </c>
      <c r="O6" s="60">
        <v>7</v>
      </c>
      <c r="P6" s="60">
        <v>9</v>
      </c>
      <c r="Q6" s="69">
        <v>29</v>
      </c>
      <c r="R6" s="69">
        <v>63</v>
      </c>
      <c r="S6" s="44">
        <v>13</v>
      </c>
      <c r="T6" s="45">
        <v>9</v>
      </c>
      <c r="U6" s="29">
        <f t="shared" si="1"/>
        <v>22</v>
      </c>
      <c r="V6" s="19"/>
      <c r="W6" s="24" t="s">
        <v>72</v>
      </c>
      <c r="X6" s="22">
        <v>16</v>
      </c>
      <c r="Y6" s="82" t="s">
        <v>156</v>
      </c>
      <c r="Z6" s="82" t="s">
        <v>312</v>
      </c>
      <c r="AA6" s="19">
        <v>25</v>
      </c>
      <c r="AB6" s="82" t="s">
        <v>132</v>
      </c>
      <c r="AC6" s="82" t="s">
        <v>312</v>
      </c>
      <c r="AD6" s="19">
        <v>118</v>
      </c>
      <c r="AE6" s="82" t="s">
        <v>152</v>
      </c>
      <c r="AF6" s="82" t="s">
        <v>262</v>
      </c>
      <c r="AG6" s="19">
        <v>183</v>
      </c>
      <c r="AH6" s="82" t="s">
        <v>124</v>
      </c>
      <c r="AI6" s="81" t="s">
        <v>256</v>
      </c>
      <c r="AJ6" s="22"/>
      <c r="AK6" s="24" t="s">
        <v>71</v>
      </c>
      <c r="AL6" s="22">
        <v>17</v>
      </c>
      <c r="AM6" s="20">
        <v>0</v>
      </c>
      <c r="AN6" s="19">
        <v>27</v>
      </c>
      <c r="AO6" s="22">
        <v>0</v>
      </c>
      <c r="AP6" s="19">
        <v>166</v>
      </c>
      <c r="AQ6" s="82" t="s">
        <v>103</v>
      </c>
      <c r="AR6" s="82"/>
      <c r="AS6" s="19">
        <v>281</v>
      </c>
      <c r="AT6" s="82" t="s">
        <v>106</v>
      </c>
      <c r="AU6" s="81"/>
      <c r="AV6" s="66">
        <f t="shared" si="2"/>
        <v>6.4545454545454541</v>
      </c>
      <c r="AW6" s="66">
        <f t="shared" si="3"/>
        <v>1.1818181818181819</v>
      </c>
      <c r="AX6" s="66">
        <f t="shared" si="4"/>
        <v>0.75</v>
      </c>
      <c r="AY6" s="66">
        <f t="shared" si="5"/>
        <v>1.125</v>
      </c>
      <c r="AZ6" s="66">
        <f t="shared" si="6"/>
        <v>1.5</v>
      </c>
      <c r="BB6" s="92">
        <f t="shared" si="7"/>
        <v>4017.5699999999997</v>
      </c>
    </row>
    <row r="7" spans="1:54" ht="18.95" customHeight="1">
      <c r="A7" s="15" t="s">
        <v>41</v>
      </c>
      <c r="B7" s="12">
        <v>526</v>
      </c>
      <c r="C7" s="12">
        <v>526</v>
      </c>
      <c r="D7" s="12">
        <v>526</v>
      </c>
      <c r="E7" s="12">
        <v>521</v>
      </c>
      <c r="F7" s="12">
        <v>591</v>
      </c>
      <c r="G7" s="12">
        <v>601.04</v>
      </c>
      <c r="H7" s="12">
        <v>701.1</v>
      </c>
      <c r="I7" s="35">
        <v>33.1</v>
      </c>
      <c r="J7" s="35" t="s">
        <v>100</v>
      </c>
      <c r="K7" s="35">
        <v>60</v>
      </c>
      <c r="L7" s="35">
        <v>4.08</v>
      </c>
      <c r="M7" s="60">
        <v>2</v>
      </c>
      <c r="N7" s="60">
        <v>3</v>
      </c>
      <c r="O7" s="60">
        <v>7</v>
      </c>
      <c r="P7" s="60">
        <v>9</v>
      </c>
      <c r="Q7" s="60">
        <v>19</v>
      </c>
      <c r="R7" s="60">
        <v>54</v>
      </c>
      <c r="S7" s="46">
        <v>11</v>
      </c>
      <c r="T7" s="47">
        <v>6</v>
      </c>
      <c r="U7" s="29">
        <f t="shared" si="1"/>
        <v>17</v>
      </c>
      <c r="V7" s="19"/>
      <c r="W7" s="24" t="s">
        <v>72</v>
      </c>
      <c r="X7" s="22">
        <v>7</v>
      </c>
      <c r="Y7" s="22">
        <v>0</v>
      </c>
      <c r="Z7" s="22"/>
      <c r="AA7" s="19">
        <v>19</v>
      </c>
      <c r="AB7" s="22">
        <v>0</v>
      </c>
      <c r="AC7" s="22"/>
      <c r="AD7" s="19">
        <v>65</v>
      </c>
      <c r="AE7" s="22">
        <v>0</v>
      </c>
      <c r="AF7" s="22"/>
      <c r="AG7" s="19">
        <v>140</v>
      </c>
      <c r="AH7" s="82" t="s">
        <v>112</v>
      </c>
      <c r="AI7" s="81"/>
      <c r="AJ7" s="22">
        <v>1</v>
      </c>
      <c r="AK7" s="24" t="s">
        <v>71</v>
      </c>
      <c r="AL7" s="22">
        <v>7</v>
      </c>
      <c r="AM7" s="20">
        <v>0</v>
      </c>
      <c r="AN7" s="19">
        <v>27</v>
      </c>
      <c r="AO7" s="22">
        <v>0</v>
      </c>
      <c r="AP7" s="19">
        <v>96</v>
      </c>
      <c r="AQ7" s="22">
        <v>0</v>
      </c>
      <c r="AR7" s="82" t="s">
        <v>266</v>
      </c>
      <c r="AS7" s="19">
        <v>279</v>
      </c>
      <c r="AT7" s="82" t="s">
        <v>119</v>
      </c>
      <c r="AU7" s="81" t="s">
        <v>263</v>
      </c>
      <c r="AV7" s="66">
        <f t="shared" si="2"/>
        <v>4.7352941176470589</v>
      </c>
      <c r="AW7" s="66">
        <f t="shared" si="3"/>
        <v>1.3529411764705883</v>
      </c>
      <c r="AX7" s="66">
        <f t="shared" si="4"/>
        <v>0.44117647058823528</v>
      </c>
      <c r="AY7" s="66">
        <f t="shared" si="5"/>
        <v>0.66176470588235292</v>
      </c>
      <c r="AZ7" s="66">
        <f t="shared" si="6"/>
        <v>0.88235294117647056</v>
      </c>
      <c r="BA7" s="71"/>
      <c r="BB7" s="92">
        <f t="shared" si="7"/>
        <v>3992.14</v>
      </c>
    </row>
    <row r="8" spans="1:54" ht="18.95" customHeight="1">
      <c r="A8" s="15" t="s">
        <v>42</v>
      </c>
      <c r="B8" s="12">
        <v>523</v>
      </c>
      <c r="C8" s="12">
        <v>528</v>
      </c>
      <c r="D8" s="12">
        <v>526</v>
      </c>
      <c r="E8" s="12">
        <v>521</v>
      </c>
      <c r="F8" s="12">
        <v>591.4</v>
      </c>
      <c r="G8" s="12">
        <v>602.69000000000005</v>
      </c>
      <c r="H8" s="12">
        <v>702.23</v>
      </c>
      <c r="I8" s="35">
        <v>39</v>
      </c>
      <c r="J8" s="35" t="s">
        <v>91</v>
      </c>
      <c r="K8" s="35">
        <v>50</v>
      </c>
      <c r="L8" s="35">
        <v>2.57</v>
      </c>
      <c r="M8" s="60">
        <v>1</v>
      </c>
      <c r="N8" s="60">
        <v>7</v>
      </c>
      <c r="O8" s="60">
        <v>12</v>
      </c>
      <c r="P8" s="60">
        <v>13</v>
      </c>
      <c r="Q8" s="60">
        <v>17</v>
      </c>
      <c r="R8" s="60">
        <v>47</v>
      </c>
      <c r="S8" s="46">
        <v>11</v>
      </c>
      <c r="T8" s="47">
        <v>5</v>
      </c>
      <c r="U8" s="29">
        <f t="shared" si="1"/>
        <v>16</v>
      </c>
      <c r="V8" s="19"/>
      <c r="W8" s="24" t="s">
        <v>72</v>
      </c>
      <c r="X8" s="22">
        <v>5</v>
      </c>
      <c r="Y8" s="22">
        <v>0</v>
      </c>
      <c r="Z8" s="22">
        <v>0</v>
      </c>
      <c r="AA8" s="19">
        <v>11</v>
      </c>
      <c r="AB8" s="82" t="s">
        <v>146</v>
      </c>
      <c r="AC8" s="82" t="s">
        <v>312</v>
      </c>
      <c r="AD8" s="19">
        <v>69</v>
      </c>
      <c r="AE8" s="22">
        <v>0</v>
      </c>
      <c r="AF8" s="82" t="s">
        <v>262</v>
      </c>
      <c r="AG8" s="19">
        <v>137</v>
      </c>
      <c r="AH8" s="82" t="s">
        <v>129</v>
      </c>
      <c r="AI8" s="81" t="s">
        <v>262</v>
      </c>
      <c r="AJ8" s="22"/>
      <c r="AK8" s="24" t="s">
        <v>71</v>
      </c>
      <c r="AL8" s="22">
        <v>12</v>
      </c>
      <c r="AM8" s="20">
        <v>0</v>
      </c>
      <c r="AN8" s="19">
        <v>24</v>
      </c>
      <c r="AO8" s="22">
        <v>0</v>
      </c>
      <c r="AP8" s="19">
        <v>117</v>
      </c>
      <c r="AQ8" s="82" t="s">
        <v>102</v>
      </c>
      <c r="AR8" s="82" t="s">
        <v>255</v>
      </c>
      <c r="AS8" s="19">
        <v>238</v>
      </c>
      <c r="AT8" s="82" t="s">
        <v>120</v>
      </c>
      <c r="AU8" s="81" t="s">
        <v>267</v>
      </c>
      <c r="AV8" s="66">
        <f t="shared" si="2"/>
        <v>5.8125</v>
      </c>
      <c r="AW8" s="66">
        <f t="shared" si="3"/>
        <v>1.09375</v>
      </c>
      <c r="AX8" s="66">
        <f t="shared" si="4"/>
        <v>0.53125</v>
      </c>
      <c r="AY8" s="66">
        <f t="shared" si="5"/>
        <v>0.796875</v>
      </c>
      <c r="AZ8" s="66">
        <f t="shared" si="6"/>
        <v>1.0625</v>
      </c>
      <c r="BA8" s="71"/>
      <c r="BB8" s="92">
        <f t="shared" si="7"/>
        <v>3994.32</v>
      </c>
    </row>
    <row r="9" spans="1:54" ht="18.95" customHeight="1">
      <c r="A9" s="14" t="s">
        <v>43</v>
      </c>
      <c r="B9" s="12">
        <v>527</v>
      </c>
      <c r="C9" s="12">
        <v>529</v>
      </c>
      <c r="D9" s="12">
        <v>528</v>
      </c>
      <c r="E9" s="12">
        <v>521</v>
      </c>
      <c r="F9" s="12">
        <v>590.6</v>
      </c>
      <c r="G9" s="12">
        <v>603.71</v>
      </c>
      <c r="H9" s="12">
        <v>704.68</v>
      </c>
      <c r="I9" s="35">
        <v>43.9</v>
      </c>
      <c r="J9" s="35" t="s">
        <v>412</v>
      </c>
      <c r="K9" s="35">
        <v>20</v>
      </c>
      <c r="L9" s="35">
        <v>3.77</v>
      </c>
      <c r="M9" s="60">
        <v>1</v>
      </c>
      <c r="N9" s="60">
        <v>2</v>
      </c>
      <c r="O9" s="60">
        <v>5</v>
      </c>
      <c r="P9" s="60">
        <v>6</v>
      </c>
      <c r="Q9" s="60">
        <v>8</v>
      </c>
      <c r="R9" s="60">
        <v>110</v>
      </c>
      <c r="S9" s="44">
        <v>11</v>
      </c>
      <c r="T9" s="45"/>
      <c r="U9" s="29">
        <f t="shared" si="1"/>
        <v>11</v>
      </c>
      <c r="V9" s="19"/>
      <c r="W9" s="24" t="s">
        <v>72</v>
      </c>
      <c r="X9" s="22">
        <v>11</v>
      </c>
      <c r="Y9" s="82" t="s">
        <v>147</v>
      </c>
      <c r="Z9" s="82"/>
      <c r="AA9" s="19">
        <v>17</v>
      </c>
      <c r="AB9" s="22">
        <v>-1</v>
      </c>
      <c r="AC9" s="22"/>
      <c r="AD9" s="19">
        <v>104</v>
      </c>
      <c r="AE9" s="82" t="s">
        <v>132</v>
      </c>
      <c r="AF9" s="82"/>
      <c r="AG9" s="19">
        <v>184</v>
      </c>
      <c r="AH9" s="82" t="s">
        <v>118</v>
      </c>
      <c r="AI9" s="81"/>
      <c r="AJ9" s="22"/>
      <c r="AK9" s="24" t="s">
        <v>71</v>
      </c>
      <c r="AL9" s="22">
        <v>14</v>
      </c>
      <c r="AM9" s="20">
        <v>0</v>
      </c>
      <c r="AN9" s="19">
        <v>26</v>
      </c>
      <c r="AO9" s="22">
        <v>0</v>
      </c>
      <c r="AP9" s="19">
        <v>136</v>
      </c>
      <c r="AQ9" s="82" t="s">
        <v>145</v>
      </c>
      <c r="AR9" s="82"/>
      <c r="AS9" s="19">
        <v>259</v>
      </c>
      <c r="AT9" s="82" t="s">
        <v>125</v>
      </c>
      <c r="AU9" s="81"/>
      <c r="AV9" s="66">
        <f t="shared" si="2"/>
        <v>10.909090909090908</v>
      </c>
      <c r="AW9" s="66">
        <f t="shared" si="3"/>
        <v>1.9545454545454546</v>
      </c>
      <c r="AX9" s="66">
        <f t="shared" si="4"/>
        <v>1.1363636363636365</v>
      </c>
      <c r="AY9" s="66">
        <f t="shared" si="5"/>
        <v>1.7045454545454546</v>
      </c>
      <c r="AZ9" s="66">
        <f t="shared" si="6"/>
        <v>2.2727272727272729</v>
      </c>
      <c r="BB9" s="92">
        <f t="shared" si="7"/>
        <v>4003.99</v>
      </c>
    </row>
    <row r="10" spans="1:54" ht="18.95" customHeight="1">
      <c r="A10" s="14" t="s">
        <v>44</v>
      </c>
      <c r="B10" s="12">
        <v>528</v>
      </c>
      <c r="C10" s="12">
        <v>528</v>
      </c>
      <c r="D10" s="12">
        <v>528</v>
      </c>
      <c r="E10" s="12">
        <v>519</v>
      </c>
      <c r="F10" s="12">
        <v>587.4</v>
      </c>
      <c r="G10" s="12">
        <v>602.91999999999996</v>
      </c>
      <c r="H10" s="12">
        <v>703.53</v>
      </c>
      <c r="I10" s="35">
        <v>60.6</v>
      </c>
      <c r="J10" s="35" t="s">
        <v>413</v>
      </c>
      <c r="K10" s="35">
        <v>50</v>
      </c>
      <c r="L10" s="35">
        <v>4.67</v>
      </c>
      <c r="M10" s="60">
        <v>2</v>
      </c>
      <c r="N10" s="60">
        <v>6</v>
      </c>
      <c r="O10" s="60">
        <v>14</v>
      </c>
      <c r="P10" s="60">
        <v>17</v>
      </c>
      <c r="Q10" s="60">
        <v>21</v>
      </c>
      <c r="R10" s="60">
        <v>32</v>
      </c>
      <c r="S10" s="44">
        <v>6</v>
      </c>
      <c r="T10" s="45"/>
      <c r="U10" s="29">
        <f t="shared" si="1"/>
        <v>6</v>
      </c>
      <c r="V10" s="19"/>
      <c r="W10" s="24" t="s">
        <v>72</v>
      </c>
      <c r="X10" s="22">
        <v>14</v>
      </c>
      <c r="Y10" s="82" t="s">
        <v>153</v>
      </c>
      <c r="Z10" s="82"/>
      <c r="AA10" s="19">
        <v>25</v>
      </c>
      <c r="AB10" s="82" t="s">
        <v>153</v>
      </c>
      <c r="AC10" s="82"/>
      <c r="AD10" s="19">
        <v>107</v>
      </c>
      <c r="AE10" s="82" t="s">
        <v>156</v>
      </c>
      <c r="AF10" s="82"/>
      <c r="AG10" s="19">
        <v>207</v>
      </c>
      <c r="AH10" s="82" t="s">
        <v>124</v>
      </c>
      <c r="AI10" s="81"/>
      <c r="AJ10" s="22"/>
      <c r="AK10" s="24" t="s">
        <v>71</v>
      </c>
      <c r="AL10" s="22">
        <v>6</v>
      </c>
      <c r="AM10" s="20">
        <v>0</v>
      </c>
      <c r="AN10" s="19">
        <v>20</v>
      </c>
      <c r="AO10" s="22">
        <v>0</v>
      </c>
      <c r="AP10" s="19">
        <v>122</v>
      </c>
      <c r="AQ10" s="82" t="s">
        <v>139</v>
      </c>
      <c r="AR10" s="82"/>
      <c r="AS10" s="19">
        <v>310</v>
      </c>
      <c r="AT10" s="82" t="s">
        <v>140</v>
      </c>
      <c r="AU10" s="81"/>
      <c r="AV10" s="66">
        <f t="shared" si="2"/>
        <v>19.083333333333332</v>
      </c>
      <c r="AW10" s="66">
        <f t="shared" si="3"/>
        <v>3.75</v>
      </c>
      <c r="AX10" s="66">
        <f t="shared" si="4"/>
        <v>1.6666666666666667</v>
      </c>
      <c r="AY10" s="66">
        <f t="shared" si="5"/>
        <v>2.5</v>
      </c>
      <c r="AZ10" s="66">
        <f t="shared" si="6"/>
        <v>3.3333333333333335</v>
      </c>
      <c r="BB10" s="92">
        <f t="shared" si="7"/>
        <v>3996.8500000000004</v>
      </c>
    </row>
    <row r="11" spans="1:54" ht="18.95" customHeight="1">
      <c r="A11" s="15" t="s">
        <v>45</v>
      </c>
      <c r="B11" s="12">
        <v>523</v>
      </c>
      <c r="C11" s="12">
        <v>529</v>
      </c>
      <c r="D11" s="12">
        <v>526</v>
      </c>
      <c r="E11" s="12">
        <v>523</v>
      </c>
      <c r="F11" s="12">
        <v>591.9</v>
      </c>
      <c r="G11" s="12">
        <v>600.61</v>
      </c>
      <c r="H11" s="12">
        <v>704.4</v>
      </c>
      <c r="I11" s="35">
        <v>60.6</v>
      </c>
      <c r="J11" s="35" t="s">
        <v>414</v>
      </c>
      <c r="K11" s="35">
        <v>40</v>
      </c>
      <c r="L11" s="35">
        <v>4</v>
      </c>
      <c r="M11" s="60">
        <v>2</v>
      </c>
      <c r="N11" s="60">
        <v>3</v>
      </c>
      <c r="O11" s="60">
        <v>8</v>
      </c>
      <c r="P11" s="60">
        <v>9</v>
      </c>
      <c r="Q11" s="60">
        <v>16</v>
      </c>
      <c r="R11" s="60">
        <v>63</v>
      </c>
      <c r="S11" s="46">
        <v>13</v>
      </c>
      <c r="T11" s="47">
        <v>4</v>
      </c>
      <c r="U11" s="29">
        <f t="shared" si="1"/>
        <v>17</v>
      </c>
      <c r="V11" s="19"/>
      <c r="W11" s="24" t="s">
        <v>72</v>
      </c>
      <c r="X11" s="22">
        <v>7</v>
      </c>
      <c r="Y11" s="82" t="s">
        <v>153</v>
      </c>
      <c r="Z11" s="82"/>
      <c r="AA11" s="19">
        <v>19</v>
      </c>
      <c r="AB11" s="82" t="s">
        <v>156</v>
      </c>
      <c r="AC11" s="82"/>
      <c r="AD11" s="19">
        <v>67</v>
      </c>
      <c r="AE11" s="82" t="s">
        <v>156</v>
      </c>
      <c r="AF11" s="82"/>
      <c r="AG11" s="19">
        <v>147</v>
      </c>
      <c r="AH11" s="82" t="s">
        <v>105</v>
      </c>
      <c r="AI11" s="81"/>
      <c r="AJ11" s="22"/>
      <c r="AK11" s="24" t="s">
        <v>71</v>
      </c>
      <c r="AL11" s="22">
        <v>6</v>
      </c>
      <c r="AM11" s="20">
        <v>0</v>
      </c>
      <c r="AN11" s="19">
        <v>15</v>
      </c>
      <c r="AO11" s="22">
        <v>0</v>
      </c>
      <c r="AP11" s="19">
        <v>97</v>
      </c>
      <c r="AQ11" s="82" t="s">
        <v>121</v>
      </c>
      <c r="AR11" s="82"/>
      <c r="AS11" s="19">
        <v>209</v>
      </c>
      <c r="AT11" s="82" t="s">
        <v>107</v>
      </c>
      <c r="AU11" s="81"/>
      <c r="AV11" s="66">
        <f t="shared" si="2"/>
        <v>4.8235294117647056</v>
      </c>
      <c r="AW11" s="66">
        <f t="shared" si="3"/>
        <v>1</v>
      </c>
      <c r="AX11" s="66">
        <f t="shared" si="4"/>
        <v>0.38235294117647056</v>
      </c>
      <c r="AY11" s="66">
        <f t="shared" si="5"/>
        <v>0.57352941176470584</v>
      </c>
      <c r="AZ11" s="66">
        <f t="shared" si="6"/>
        <v>0.76470588235294112</v>
      </c>
      <c r="BB11" s="92">
        <f t="shared" si="7"/>
        <v>3997.9100000000003</v>
      </c>
    </row>
    <row r="12" spans="1:54" ht="18.95" customHeight="1">
      <c r="A12" s="14" t="s">
        <v>16</v>
      </c>
      <c r="B12" s="12">
        <v>528</v>
      </c>
      <c r="C12" s="12">
        <v>529</v>
      </c>
      <c r="D12" s="12">
        <v>526</v>
      </c>
      <c r="E12" s="12">
        <v>523</v>
      </c>
      <c r="F12" s="12">
        <v>592.70000000000005</v>
      </c>
      <c r="G12" s="12">
        <v>602.86</v>
      </c>
      <c r="H12" s="12">
        <v>701.01</v>
      </c>
      <c r="I12" s="35">
        <v>60.6</v>
      </c>
      <c r="J12" s="35" t="s">
        <v>100</v>
      </c>
      <c r="K12" s="35">
        <v>60</v>
      </c>
      <c r="L12" s="35">
        <v>3.17</v>
      </c>
      <c r="M12" s="60">
        <v>0</v>
      </c>
      <c r="N12" s="60">
        <v>6</v>
      </c>
      <c r="O12" s="60">
        <v>12</v>
      </c>
      <c r="P12" s="60">
        <v>13</v>
      </c>
      <c r="Q12" s="60">
        <v>20</v>
      </c>
      <c r="R12" s="60">
        <v>72</v>
      </c>
      <c r="S12" s="44">
        <v>14</v>
      </c>
      <c r="T12" s="45">
        <v>5</v>
      </c>
      <c r="U12" s="29">
        <f t="shared" si="1"/>
        <v>19</v>
      </c>
      <c r="V12" s="19">
        <v>1</v>
      </c>
      <c r="W12" s="24" t="s">
        <v>72</v>
      </c>
      <c r="X12" s="22">
        <v>7</v>
      </c>
      <c r="Y12" s="82" t="s">
        <v>153</v>
      </c>
      <c r="Z12" s="82"/>
      <c r="AA12" s="19">
        <v>22</v>
      </c>
      <c r="AB12" s="82" t="s">
        <v>156</v>
      </c>
      <c r="AC12" s="82"/>
      <c r="AD12" s="19">
        <v>87</v>
      </c>
      <c r="AE12" s="82" t="s">
        <v>152</v>
      </c>
      <c r="AF12" s="82"/>
      <c r="AG12" s="19">
        <v>178</v>
      </c>
      <c r="AH12" s="82" t="s">
        <v>115</v>
      </c>
      <c r="AI12" s="81"/>
      <c r="AJ12" s="22">
        <v>1</v>
      </c>
      <c r="AK12" s="24" t="s">
        <v>71</v>
      </c>
      <c r="AL12" s="22">
        <v>15</v>
      </c>
      <c r="AM12" s="20">
        <v>0</v>
      </c>
      <c r="AN12" s="19">
        <v>47</v>
      </c>
      <c r="AO12" s="22">
        <v>0</v>
      </c>
      <c r="AP12" s="19">
        <v>147</v>
      </c>
      <c r="AQ12" s="82" t="s">
        <v>122</v>
      </c>
      <c r="AR12" s="82"/>
      <c r="AS12" s="19">
        <v>337</v>
      </c>
      <c r="AT12" s="82" t="s">
        <v>116</v>
      </c>
      <c r="AU12" s="81"/>
      <c r="AV12" s="66">
        <f t="shared" si="2"/>
        <v>6.1578947368421053</v>
      </c>
      <c r="AW12" s="66">
        <f t="shared" si="3"/>
        <v>1.8157894736842106</v>
      </c>
      <c r="AX12" s="66">
        <f t="shared" si="4"/>
        <v>0.63157894736842102</v>
      </c>
      <c r="AY12" s="66">
        <f t="shared" si="5"/>
        <v>0.94736842105263153</v>
      </c>
      <c r="AZ12" s="66">
        <f t="shared" si="6"/>
        <v>1.263157894736842</v>
      </c>
      <c r="BB12" s="92">
        <f t="shared" si="7"/>
        <v>4002.5699999999997</v>
      </c>
    </row>
    <row r="13" spans="1:54" ht="18.95" customHeight="1">
      <c r="A13" s="14" t="s">
        <v>46</v>
      </c>
      <c r="B13" s="12">
        <v>527</v>
      </c>
      <c r="C13" s="12">
        <v>528</v>
      </c>
      <c r="D13" s="12">
        <v>528</v>
      </c>
      <c r="E13" s="12">
        <v>521</v>
      </c>
      <c r="F13" s="12">
        <v>589.29999999999995</v>
      </c>
      <c r="G13" s="12">
        <v>602.91999999999996</v>
      </c>
      <c r="H13" s="12">
        <v>703.23</v>
      </c>
      <c r="I13" s="35">
        <v>60.6</v>
      </c>
      <c r="J13" s="35" t="s">
        <v>415</v>
      </c>
      <c r="K13" s="35">
        <v>50</v>
      </c>
      <c r="L13" s="35">
        <v>5.25</v>
      </c>
      <c r="M13" s="60">
        <v>0</v>
      </c>
      <c r="N13" s="60">
        <v>1</v>
      </c>
      <c r="O13" s="60">
        <v>4</v>
      </c>
      <c r="P13" s="60">
        <v>6</v>
      </c>
      <c r="Q13" s="60">
        <v>10</v>
      </c>
      <c r="R13" s="60">
        <v>49</v>
      </c>
      <c r="S13" s="44">
        <v>8</v>
      </c>
      <c r="T13" s="45">
        <v>2</v>
      </c>
      <c r="U13" s="29">
        <f t="shared" si="1"/>
        <v>10</v>
      </c>
      <c r="V13" s="19"/>
      <c r="W13" s="24" t="s">
        <v>72</v>
      </c>
      <c r="X13" s="22">
        <v>11</v>
      </c>
      <c r="Y13" s="82" t="s">
        <v>156</v>
      </c>
      <c r="Z13" s="82"/>
      <c r="AA13" s="19">
        <v>22</v>
      </c>
      <c r="AB13" s="82" t="s">
        <v>161</v>
      </c>
      <c r="AC13" s="82"/>
      <c r="AD13" s="19">
        <v>80</v>
      </c>
      <c r="AE13" s="82" t="s">
        <v>152</v>
      </c>
      <c r="AF13" s="82"/>
      <c r="AG13" s="19">
        <v>155</v>
      </c>
      <c r="AH13" s="82" t="s">
        <v>130</v>
      </c>
      <c r="AI13" s="81"/>
      <c r="AJ13" s="22"/>
      <c r="AK13" s="24" t="s">
        <v>71</v>
      </c>
      <c r="AL13" s="22">
        <v>2</v>
      </c>
      <c r="AM13" s="20">
        <v>0</v>
      </c>
      <c r="AN13" s="19">
        <v>15</v>
      </c>
      <c r="AO13" s="22">
        <v>0</v>
      </c>
      <c r="AP13" s="19">
        <v>96</v>
      </c>
      <c r="AQ13" s="82" t="s">
        <v>141</v>
      </c>
      <c r="AR13" s="82"/>
      <c r="AS13" s="19">
        <v>212</v>
      </c>
      <c r="AT13" s="82" t="s">
        <v>142</v>
      </c>
      <c r="AU13" s="81"/>
      <c r="AV13" s="66">
        <f t="shared" si="2"/>
        <v>8.8000000000000007</v>
      </c>
      <c r="AW13" s="66">
        <f t="shared" si="3"/>
        <v>1.85</v>
      </c>
      <c r="AX13" s="66">
        <f t="shared" si="4"/>
        <v>0.65</v>
      </c>
      <c r="AY13" s="66">
        <f t="shared" si="5"/>
        <v>0.97500000000000009</v>
      </c>
      <c r="AZ13" s="66">
        <f t="shared" si="6"/>
        <v>1.3</v>
      </c>
      <c r="BB13" s="92">
        <f t="shared" si="7"/>
        <v>3999.4500000000003</v>
      </c>
    </row>
    <row r="14" spans="1:54" ht="18.75" customHeight="1">
      <c r="A14" s="13" t="s">
        <v>47</v>
      </c>
      <c r="B14" s="12">
        <v>529</v>
      </c>
      <c r="C14" s="12">
        <v>530</v>
      </c>
      <c r="D14" s="12">
        <v>530</v>
      </c>
      <c r="E14" s="12">
        <v>525</v>
      </c>
      <c r="F14" s="12">
        <v>594.1</v>
      </c>
      <c r="G14" s="12">
        <v>605.13</v>
      </c>
      <c r="H14" s="12">
        <v>706.46</v>
      </c>
      <c r="I14" s="35">
        <v>60.6</v>
      </c>
      <c r="J14" s="35" t="s">
        <v>416</v>
      </c>
      <c r="K14" s="35">
        <v>40</v>
      </c>
      <c r="L14" s="35">
        <v>5.63</v>
      </c>
      <c r="M14" s="60">
        <v>2</v>
      </c>
      <c r="N14" s="60">
        <v>5</v>
      </c>
      <c r="O14" s="60">
        <v>7</v>
      </c>
      <c r="P14" s="60">
        <v>8</v>
      </c>
      <c r="Q14" s="60">
        <v>18</v>
      </c>
      <c r="R14" s="60">
        <v>80</v>
      </c>
      <c r="S14" s="48">
        <v>12</v>
      </c>
      <c r="T14" s="49">
        <v>5</v>
      </c>
      <c r="U14" s="29">
        <f t="shared" si="1"/>
        <v>17</v>
      </c>
      <c r="V14" s="19">
        <v>5</v>
      </c>
      <c r="W14" s="24" t="s">
        <v>72</v>
      </c>
      <c r="X14" s="22">
        <v>12</v>
      </c>
      <c r="Y14" s="82" t="s">
        <v>146</v>
      </c>
      <c r="Z14" s="82"/>
      <c r="AA14" s="19">
        <v>30</v>
      </c>
      <c r="AB14" s="82" t="s">
        <v>153</v>
      </c>
      <c r="AC14" s="82"/>
      <c r="AD14" s="19">
        <v>201</v>
      </c>
      <c r="AE14" s="82" t="s">
        <v>153</v>
      </c>
      <c r="AF14" s="82"/>
      <c r="AG14" s="19">
        <v>277</v>
      </c>
      <c r="AH14" s="82" t="s">
        <v>130</v>
      </c>
      <c r="AI14" s="81"/>
      <c r="AJ14" s="22">
        <v>1</v>
      </c>
      <c r="AK14" s="24" t="s">
        <v>71</v>
      </c>
      <c r="AL14" s="22">
        <v>10</v>
      </c>
      <c r="AM14" s="20">
        <v>0</v>
      </c>
      <c r="AN14" s="19">
        <v>22</v>
      </c>
      <c r="AO14" s="22">
        <v>0</v>
      </c>
      <c r="AP14" s="19">
        <v>248</v>
      </c>
      <c r="AQ14" s="82" t="s">
        <v>143</v>
      </c>
      <c r="AR14" s="82"/>
      <c r="AS14" s="19">
        <v>363</v>
      </c>
      <c r="AT14" s="82" t="s">
        <v>150</v>
      </c>
      <c r="AU14" s="81"/>
      <c r="AV14" s="66">
        <f t="shared" si="2"/>
        <v>13.205882352941176</v>
      </c>
      <c r="AW14" s="66">
        <f t="shared" si="3"/>
        <v>1.5294117647058822</v>
      </c>
      <c r="AX14" s="66">
        <f t="shared" si="4"/>
        <v>0.82352941176470584</v>
      </c>
      <c r="AY14" s="66">
        <f t="shared" si="5"/>
        <v>1.2352941176470589</v>
      </c>
      <c r="AZ14" s="66">
        <f t="shared" si="6"/>
        <v>1.6470588235294117</v>
      </c>
      <c r="BB14" s="92">
        <f t="shared" si="7"/>
        <v>4019.69</v>
      </c>
    </row>
    <row r="15" spans="1:54" ht="18.95" customHeight="1">
      <c r="A15" s="15" t="s">
        <v>48</v>
      </c>
      <c r="B15" s="12">
        <v>524</v>
      </c>
      <c r="C15" s="12">
        <v>524</v>
      </c>
      <c r="D15" s="12">
        <v>526</v>
      </c>
      <c r="E15" s="12">
        <v>523</v>
      </c>
      <c r="F15" s="12">
        <v>592.29999999999995</v>
      </c>
      <c r="G15" s="12">
        <v>601.80999999999995</v>
      </c>
      <c r="H15" s="12">
        <v>702.04</v>
      </c>
      <c r="I15" s="35">
        <v>60.6</v>
      </c>
      <c r="J15" s="35" t="s">
        <v>417</v>
      </c>
      <c r="K15" s="35">
        <v>50</v>
      </c>
      <c r="L15" s="35">
        <v>3.44</v>
      </c>
      <c r="M15" s="60">
        <v>5</v>
      </c>
      <c r="N15" s="60">
        <v>11</v>
      </c>
      <c r="O15" s="60">
        <v>13</v>
      </c>
      <c r="P15" s="60">
        <v>13</v>
      </c>
      <c r="Q15" s="60">
        <v>15</v>
      </c>
      <c r="R15" s="60">
        <v>32</v>
      </c>
      <c r="S15" s="46">
        <v>9</v>
      </c>
      <c r="T15" s="47">
        <v>1</v>
      </c>
      <c r="U15" s="29">
        <f t="shared" si="1"/>
        <v>10</v>
      </c>
      <c r="V15" s="19"/>
      <c r="W15" s="24" t="s">
        <v>72</v>
      </c>
      <c r="X15" s="22">
        <v>5</v>
      </c>
      <c r="Y15" s="82" t="s">
        <v>146</v>
      </c>
      <c r="Z15" s="82"/>
      <c r="AA15" s="19">
        <v>14</v>
      </c>
      <c r="AB15" s="82" t="s">
        <v>146</v>
      </c>
      <c r="AC15" s="82"/>
      <c r="AD15" s="19">
        <v>55</v>
      </c>
      <c r="AE15" s="82" t="s">
        <v>153</v>
      </c>
      <c r="AF15" s="82"/>
      <c r="AG15" s="19">
        <v>132</v>
      </c>
      <c r="AH15" s="82" t="s">
        <v>105</v>
      </c>
      <c r="AI15" s="81"/>
      <c r="AJ15" s="22"/>
      <c r="AK15" s="24" t="s">
        <v>71</v>
      </c>
      <c r="AL15" s="22">
        <v>7</v>
      </c>
      <c r="AM15" s="20">
        <v>0</v>
      </c>
      <c r="AN15" s="19">
        <v>21</v>
      </c>
      <c r="AO15" s="22">
        <v>0</v>
      </c>
      <c r="AP15" s="19">
        <v>79</v>
      </c>
      <c r="AQ15" s="82" t="s">
        <v>143</v>
      </c>
      <c r="AR15" s="82"/>
      <c r="AS15" s="19">
        <v>261</v>
      </c>
      <c r="AT15" s="82" t="s">
        <v>144</v>
      </c>
      <c r="AU15" s="81"/>
      <c r="AV15" s="66">
        <f t="shared" si="2"/>
        <v>6.7</v>
      </c>
      <c r="AW15" s="66">
        <f t="shared" si="3"/>
        <v>1.75</v>
      </c>
      <c r="AX15" s="66">
        <f t="shared" si="4"/>
        <v>0.6</v>
      </c>
      <c r="AY15" s="66">
        <f t="shared" si="5"/>
        <v>0.89999999999999991</v>
      </c>
      <c r="AZ15" s="66">
        <f t="shared" si="6"/>
        <v>1.2</v>
      </c>
      <c r="BB15" s="92">
        <f t="shared" si="7"/>
        <v>3993.15</v>
      </c>
    </row>
    <row r="16" spans="1:54" ht="18.95" customHeight="1">
      <c r="A16" s="15" t="s">
        <v>49</v>
      </c>
      <c r="B16" s="12">
        <v>526</v>
      </c>
      <c r="C16" s="12">
        <v>525</v>
      </c>
      <c r="D16" s="12">
        <v>526</v>
      </c>
      <c r="E16" s="12">
        <v>521</v>
      </c>
      <c r="F16" s="12">
        <v>589.9</v>
      </c>
      <c r="G16" s="12">
        <v>598.73</v>
      </c>
      <c r="H16" s="12">
        <v>700.57</v>
      </c>
      <c r="I16" s="35">
        <v>60.6</v>
      </c>
      <c r="J16" s="35" t="s">
        <v>97</v>
      </c>
      <c r="K16" s="35">
        <v>80</v>
      </c>
      <c r="L16" s="35">
        <v>2.8</v>
      </c>
      <c r="M16" s="60">
        <v>2</v>
      </c>
      <c r="N16" s="60">
        <v>2</v>
      </c>
      <c r="O16" s="60">
        <v>3</v>
      </c>
      <c r="P16" s="60">
        <v>4</v>
      </c>
      <c r="Q16" s="60">
        <v>10</v>
      </c>
      <c r="R16" s="60">
        <v>17</v>
      </c>
      <c r="S16" s="46">
        <v>4</v>
      </c>
      <c r="T16" s="47">
        <v>1</v>
      </c>
      <c r="U16" s="29">
        <f t="shared" si="1"/>
        <v>5</v>
      </c>
      <c r="V16" s="19"/>
      <c r="W16" s="24" t="s">
        <v>72</v>
      </c>
      <c r="X16" s="22">
        <v>3</v>
      </c>
      <c r="Y16" s="22">
        <v>0</v>
      </c>
      <c r="Z16" s="22"/>
      <c r="AA16" s="19">
        <v>12</v>
      </c>
      <c r="AB16" s="82" t="s">
        <v>153</v>
      </c>
      <c r="AC16" s="82"/>
      <c r="AD16" s="19">
        <v>50</v>
      </c>
      <c r="AE16" s="82" t="s">
        <v>156</v>
      </c>
      <c r="AF16" s="82"/>
      <c r="AG16" s="19">
        <v>126</v>
      </c>
      <c r="AH16" s="82" t="s">
        <v>109</v>
      </c>
      <c r="AI16" s="81"/>
      <c r="AJ16" s="22"/>
      <c r="AK16" s="70" t="s">
        <v>98</v>
      </c>
      <c r="AL16" s="22">
        <v>0</v>
      </c>
      <c r="AM16" s="20">
        <v>0</v>
      </c>
      <c r="AN16" s="19">
        <v>13</v>
      </c>
      <c r="AO16" s="22">
        <v>0</v>
      </c>
      <c r="AP16" s="19">
        <v>64</v>
      </c>
      <c r="AQ16" s="82" t="s">
        <v>137</v>
      </c>
      <c r="AR16" s="82"/>
      <c r="AS16" s="19">
        <v>215</v>
      </c>
      <c r="AT16" s="82" t="s">
        <v>120</v>
      </c>
      <c r="AU16" s="81"/>
      <c r="AV16" s="66">
        <f t="shared" si="2"/>
        <v>11.4</v>
      </c>
      <c r="AW16" s="66">
        <f t="shared" si="3"/>
        <v>2.5</v>
      </c>
      <c r="AX16" s="66">
        <f t="shared" si="4"/>
        <v>0.3</v>
      </c>
      <c r="AY16" s="66">
        <f t="shared" si="5"/>
        <v>0.44999999999999996</v>
      </c>
      <c r="AZ16" s="66">
        <f t="shared" si="6"/>
        <v>0.6</v>
      </c>
      <c r="BB16" s="92">
        <f t="shared" si="7"/>
        <v>3987.2000000000003</v>
      </c>
    </row>
    <row r="17" spans="1:54" ht="18.95" customHeight="1">
      <c r="A17" s="15" t="s">
        <v>50</v>
      </c>
      <c r="B17" s="12">
        <v>521</v>
      </c>
      <c r="C17" s="12">
        <v>522</v>
      </c>
      <c r="D17" s="12">
        <v>522</v>
      </c>
      <c r="E17" s="12">
        <v>515</v>
      </c>
      <c r="F17" s="12">
        <v>581.5</v>
      </c>
      <c r="G17" s="12">
        <v>595.79999999999995</v>
      </c>
      <c r="H17" s="12">
        <v>697.66</v>
      </c>
      <c r="I17" s="35">
        <v>60.6</v>
      </c>
      <c r="J17" s="35" t="s">
        <v>96</v>
      </c>
      <c r="K17" s="35">
        <v>80</v>
      </c>
      <c r="L17" s="35">
        <v>4.91</v>
      </c>
      <c r="M17" s="60">
        <v>4</v>
      </c>
      <c r="N17" s="60">
        <v>16</v>
      </c>
      <c r="O17" s="60">
        <v>27</v>
      </c>
      <c r="P17" s="60">
        <v>32</v>
      </c>
      <c r="Q17" s="60">
        <v>43</v>
      </c>
      <c r="R17" s="60">
        <v>59</v>
      </c>
      <c r="S17" s="46">
        <v>13</v>
      </c>
      <c r="T17" s="47">
        <v>6</v>
      </c>
      <c r="U17" s="29">
        <f t="shared" si="1"/>
        <v>19</v>
      </c>
      <c r="V17" s="19"/>
      <c r="W17" s="24" t="s">
        <v>72</v>
      </c>
      <c r="X17" s="22">
        <v>1</v>
      </c>
      <c r="Y17" s="22">
        <v>0</v>
      </c>
      <c r="Z17" s="22"/>
      <c r="AA17" s="19">
        <v>48</v>
      </c>
      <c r="AB17" s="22">
        <v>0</v>
      </c>
      <c r="AC17" s="22"/>
      <c r="AD17" s="19">
        <v>22</v>
      </c>
      <c r="AE17" s="22">
        <v>0</v>
      </c>
      <c r="AF17" s="22"/>
      <c r="AG17" s="19">
        <v>192</v>
      </c>
      <c r="AH17" s="82" t="s">
        <v>110</v>
      </c>
      <c r="AI17" s="81"/>
      <c r="AJ17" s="22"/>
      <c r="AK17" s="24" t="s">
        <v>71</v>
      </c>
      <c r="AL17" s="22">
        <v>0</v>
      </c>
      <c r="AM17" s="20">
        <v>0</v>
      </c>
      <c r="AN17" s="19">
        <v>46</v>
      </c>
      <c r="AO17" s="22">
        <v>0</v>
      </c>
      <c r="AP17" s="19">
        <v>20</v>
      </c>
      <c r="AQ17" s="82" t="s">
        <v>121</v>
      </c>
      <c r="AR17" s="82"/>
      <c r="AS17" s="19">
        <v>261</v>
      </c>
      <c r="AT17" s="82" t="s">
        <v>106</v>
      </c>
      <c r="AU17" s="81"/>
      <c r="AV17" s="66">
        <f t="shared" si="2"/>
        <v>1.1052631578947369</v>
      </c>
      <c r="AW17" s="66">
        <f t="shared" si="3"/>
        <v>2.4736842105263159</v>
      </c>
      <c r="AX17" s="66">
        <f t="shared" si="4"/>
        <v>2.6315789473684209E-2</v>
      </c>
      <c r="AY17" s="66">
        <f t="shared" si="5"/>
        <v>3.9473684210526314E-2</v>
      </c>
      <c r="AZ17" s="66">
        <f t="shared" si="6"/>
        <v>5.2631578947368418E-2</v>
      </c>
      <c r="BB17" s="92">
        <f t="shared" si="7"/>
        <v>3954.96</v>
      </c>
    </row>
    <row r="18" spans="1:54" ht="18.95" customHeight="1">
      <c r="A18" s="15" t="s">
        <v>51</v>
      </c>
      <c r="B18" s="12">
        <v>524</v>
      </c>
      <c r="C18" s="12">
        <v>525</v>
      </c>
      <c r="D18" s="12">
        <v>525</v>
      </c>
      <c r="E18" s="12">
        <v>520</v>
      </c>
      <c r="F18" s="12">
        <v>588.70000000000005</v>
      </c>
      <c r="G18" s="12">
        <v>601.55999999999995</v>
      </c>
      <c r="H18" s="12">
        <v>699.34</v>
      </c>
      <c r="I18" s="35">
        <v>60.6</v>
      </c>
      <c r="J18" s="35" t="s">
        <v>99</v>
      </c>
      <c r="K18" s="35">
        <v>70</v>
      </c>
      <c r="L18" s="35">
        <v>4.5</v>
      </c>
      <c r="M18" s="60">
        <v>0</v>
      </c>
      <c r="N18" s="60">
        <v>2</v>
      </c>
      <c r="O18" s="60">
        <v>3</v>
      </c>
      <c r="P18" s="60">
        <v>4</v>
      </c>
      <c r="Q18" s="60">
        <v>8</v>
      </c>
      <c r="R18" s="60">
        <v>17</v>
      </c>
      <c r="S18" s="46">
        <v>5</v>
      </c>
      <c r="T18" s="47"/>
      <c r="U18" s="29">
        <f t="shared" si="1"/>
        <v>5</v>
      </c>
      <c r="V18" s="19"/>
      <c r="W18" s="24" t="s">
        <v>72</v>
      </c>
      <c r="X18" s="22">
        <v>7</v>
      </c>
      <c r="Y18" s="22">
        <v>0</v>
      </c>
      <c r="Z18" s="22"/>
      <c r="AA18" s="19">
        <v>17</v>
      </c>
      <c r="AB18" s="82" t="s">
        <v>153</v>
      </c>
      <c r="AC18" s="82"/>
      <c r="AD18" s="19">
        <v>52</v>
      </c>
      <c r="AE18" s="82" t="s">
        <v>153</v>
      </c>
      <c r="AF18" s="82"/>
      <c r="AG18" s="19">
        <v>132</v>
      </c>
      <c r="AH18" s="82" t="s">
        <v>110</v>
      </c>
      <c r="AI18" s="81"/>
      <c r="AJ18" s="22"/>
      <c r="AK18" s="24" t="s">
        <v>71</v>
      </c>
      <c r="AL18" s="22">
        <v>5</v>
      </c>
      <c r="AM18" s="20">
        <v>0</v>
      </c>
      <c r="AN18" s="19">
        <v>21</v>
      </c>
      <c r="AO18" s="22">
        <v>0</v>
      </c>
      <c r="AP18" s="19">
        <v>63</v>
      </c>
      <c r="AQ18" s="82" t="s">
        <v>122</v>
      </c>
      <c r="AR18" s="82"/>
      <c r="AS18" s="19">
        <v>253</v>
      </c>
      <c r="AT18" s="82" t="s">
        <v>138</v>
      </c>
      <c r="AU18" s="81"/>
      <c r="AV18" s="66">
        <f t="shared" si="2"/>
        <v>11.5</v>
      </c>
      <c r="AW18" s="66">
        <f t="shared" si="3"/>
        <v>3.8</v>
      </c>
      <c r="AX18" s="66">
        <f t="shared" si="4"/>
        <v>1.2</v>
      </c>
      <c r="AY18" s="66">
        <f t="shared" si="5"/>
        <v>1.7999999999999998</v>
      </c>
      <c r="AZ18" s="66">
        <f t="shared" si="6"/>
        <v>2.4</v>
      </c>
      <c r="BB18" s="92">
        <f t="shared" si="7"/>
        <v>3983.6</v>
      </c>
    </row>
    <row r="19" spans="1:54" ht="18.95" customHeight="1">
      <c r="A19" s="11" t="s">
        <v>52</v>
      </c>
      <c r="B19" s="12">
        <v>531</v>
      </c>
      <c r="C19" s="12">
        <v>531</v>
      </c>
      <c r="D19" s="12">
        <v>532</v>
      </c>
      <c r="E19" s="12">
        <v>528</v>
      </c>
      <c r="F19" s="12">
        <v>596.4</v>
      </c>
      <c r="G19" s="12">
        <v>606.03</v>
      </c>
      <c r="H19" s="12">
        <v>707.04</v>
      </c>
      <c r="I19" s="35">
        <v>60.6</v>
      </c>
      <c r="J19" s="35" t="s">
        <v>93</v>
      </c>
      <c r="K19" s="35">
        <v>40</v>
      </c>
      <c r="L19" s="35">
        <v>4.5</v>
      </c>
      <c r="M19" s="60">
        <v>2</v>
      </c>
      <c r="N19" s="60">
        <v>4</v>
      </c>
      <c r="O19" s="60">
        <v>15</v>
      </c>
      <c r="P19" s="60">
        <v>17</v>
      </c>
      <c r="Q19" s="60">
        <v>21</v>
      </c>
      <c r="R19" s="60">
        <v>33</v>
      </c>
      <c r="S19" s="42">
        <v>10</v>
      </c>
      <c r="T19" s="43">
        <v>3</v>
      </c>
      <c r="U19" s="29">
        <f t="shared" si="1"/>
        <v>13</v>
      </c>
      <c r="V19" s="19">
        <v>14</v>
      </c>
      <c r="W19" s="24" t="s">
        <v>72</v>
      </c>
      <c r="X19" s="22">
        <v>21</v>
      </c>
      <c r="Y19" s="22">
        <v>-3</v>
      </c>
      <c r="Z19" s="22"/>
      <c r="AA19" s="19">
        <v>42</v>
      </c>
      <c r="AB19" s="82" t="s">
        <v>134</v>
      </c>
      <c r="AC19" s="82"/>
      <c r="AD19" s="19">
        <v>189</v>
      </c>
      <c r="AE19" s="82" t="s">
        <v>156</v>
      </c>
      <c r="AF19" s="82"/>
      <c r="AG19" s="19">
        <v>238</v>
      </c>
      <c r="AH19" s="82" t="s">
        <v>112</v>
      </c>
      <c r="AI19" s="81"/>
      <c r="AJ19" s="22">
        <v>6</v>
      </c>
      <c r="AK19" s="24" t="s">
        <v>71</v>
      </c>
      <c r="AL19" s="22">
        <v>10</v>
      </c>
      <c r="AM19" s="20">
        <v>0</v>
      </c>
      <c r="AN19" s="19">
        <v>26</v>
      </c>
      <c r="AO19" s="22">
        <v>0</v>
      </c>
      <c r="AP19" s="19">
        <v>190</v>
      </c>
      <c r="AQ19" s="82" t="s">
        <v>102</v>
      </c>
      <c r="AR19" s="82"/>
      <c r="AS19" s="19">
        <v>265</v>
      </c>
      <c r="AT19" s="82" t="s">
        <v>124</v>
      </c>
      <c r="AU19" s="81"/>
      <c r="AV19" s="66">
        <f t="shared" si="2"/>
        <v>14.576923076923077</v>
      </c>
      <c r="AW19" s="66">
        <f t="shared" si="3"/>
        <v>2.6153846153846154</v>
      </c>
      <c r="AX19" s="66">
        <f t="shared" si="4"/>
        <v>1.9615384615384615</v>
      </c>
      <c r="AY19" s="66">
        <f t="shared" si="5"/>
        <v>2.9423076923076921</v>
      </c>
      <c r="AZ19" s="66">
        <f t="shared" si="6"/>
        <v>3.9230769230769229</v>
      </c>
      <c r="BB19" s="92">
        <f t="shared" si="7"/>
        <v>4031.4700000000003</v>
      </c>
    </row>
    <row r="20" spans="1:54" ht="18.95" customHeight="1">
      <c r="A20" s="15" t="s">
        <v>53</v>
      </c>
      <c r="B20" s="12">
        <v>523</v>
      </c>
      <c r="C20" s="12">
        <v>525</v>
      </c>
      <c r="D20" s="12">
        <v>526</v>
      </c>
      <c r="E20" s="12">
        <v>518</v>
      </c>
      <c r="F20" s="12">
        <v>585.79999999999995</v>
      </c>
      <c r="G20" s="12">
        <v>599.09</v>
      </c>
      <c r="H20" s="12">
        <v>701.85</v>
      </c>
      <c r="I20" s="35">
        <v>60.6</v>
      </c>
      <c r="J20" s="35" t="s">
        <v>91</v>
      </c>
      <c r="K20" s="35">
        <v>50</v>
      </c>
      <c r="L20" s="35">
        <v>3.33</v>
      </c>
      <c r="M20" s="60">
        <v>2</v>
      </c>
      <c r="N20" s="60">
        <v>7</v>
      </c>
      <c r="O20" s="60">
        <v>9</v>
      </c>
      <c r="P20" s="60">
        <v>11</v>
      </c>
      <c r="Q20" s="60">
        <v>18</v>
      </c>
      <c r="R20" s="60">
        <v>27</v>
      </c>
      <c r="S20" s="46">
        <v>9</v>
      </c>
      <c r="T20" s="47">
        <v>3</v>
      </c>
      <c r="U20" s="29">
        <f t="shared" si="1"/>
        <v>12</v>
      </c>
      <c r="V20" s="19"/>
      <c r="W20" s="24" t="s">
        <v>72</v>
      </c>
      <c r="X20" s="22">
        <v>7</v>
      </c>
      <c r="Y20" s="22">
        <v>0</v>
      </c>
      <c r="Z20" s="22"/>
      <c r="AA20" s="19">
        <v>24</v>
      </c>
      <c r="AB20" s="22">
        <v>0</v>
      </c>
      <c r="AC20" s="22"/>
      <c r="AD20" s="19">
        <v>66</v>
      </c>
      <c r="AE20" s="82" t="s">
        <v>153</v>
      </c>
      <c r="AF20" s="82"/>
      <c r="AG20" s="19">
        <v>169</v>
      </c>
      <c r="AH20" s="82" t="s">
        <v>112</v>
      </c>
      <c r="AI20" s="81"/>
      <c r="AJ20" s="22"/>
      <c r="AK20" s="24" t="s">
        <v>71</v>
      </c>
      <c r="AL20" s="22">
        <v>12</v>
      </c>
      <c r="AM20" s="20">
        <v>0</v>
      </c>
      <c r="AN20" s="19">
        <v>31</v>
      </c>
      <c r="AO20" s="22">
        <v>0</v>
      </c>
      <c r="AP20" s="19">
        <v>97</v>
      </c>
      <c r="AQ20" s="82" t="s">
        <v>137</v>
      </c>
      <c r="AR20" s="82"/>
      <c r="AS20" s="19">
        <v>261</v>
      </c>
      <c r="AT20" s="82" t="s">
        <v>110</v>
      </c>
      <c r="AU20" s="81"/>
      <c r="AV20" s="66">
        <f t="shared" si="2"/>
        <v>6.791666666666667</v>
      </c>
      <c r="AW20" s="66">
        <f t="shared" si="3"/>
        <v>2.2916666666666665</v>
      </c>
      <c r="AX20" s="66">
        <f t="shared" si="4"/>
        <v>0.79166666666666663</v>
      </c>
      <c r="AY20" s="66">
        <f t="shared" si="5"/>
        <v>1.1875</v>
      </c>
      <c r="AZ20" s="66">
        <f t="shared" si="6"/>
        <v>1.5833333333333333</v>
      </c>
      <c r="BB20" s="92">
        <f t="shared" si="7"/>
        <v>3978.7400000000002</v>
      </c>
    </row>
    <row r="21" spans="1:54" ht="18.95" customHeight="1">
      <c r="A21" s="11" t="s">
        <v>54</v>
      </c>
      <c r="B21" s="12">
        <v>532</v>
      </c>
      <c r="C21" s="12">
        <v>534</v>
      </c>
      <c r="D21" s="12">
        <v>532</v>
      </c>
      <c r="E21" s="12">
        <v>528</v>
      </c>
      <c r="F21" s="12">
        <v>597.29999999999995</v>
      </c>
      <c r="G21" s="12">
        <v>608.67999999999995</v>
      </c>
      <c r="H21" s="12">
        <v>705.44</v>
      </c>
      <c r="I21" s="35">
        <v>60.6</v>
      </c>
      <c r="J21" s="35" t="s">
        <v>412</v>
      </c>
      <c r="K21" s="35">
        <v>50</v>
      </c>
      <c r="L21" s="35">
        <v>2.93</v>
      </c>
      <c r="M21" s="60">
        <v>4</v>
      </c>
      <c r="N21" s="60">
        <v>17</v>
      </c>
      <c r="O21" s="60">
        <v>23</v>
      </c>
      <c r="P21" s="60">
        <v>24</v>
      </c>
      <c r="Q21" s="60">
        <v>31</v>
      </c>
      <c r="R21" s="60">
        <v>71</v>
      </c>
      <c r="S21" s="42">
        <v>14</v>
      </c>
      <c r="T21" s="43">
        <v>7</v>
      </c>
      <c r="U21" s="29">
        <f t="shared" si="1"/>
        <v>21</v>
      </c>
      <c r="V21" s="19">
        <v>5</v>
      </c>
      <c r="W21" s="24" t="s">
        <v>73</v>
      </c>
      <c r="X21" s="22">
        <v>20</v>
      </c>
      <c r="Y21" s="82" t="s">
        <v>134</v>
      </c>
      <c r="Z21" s="82"/>
      <c r="AA21" s="19">
        <v>34</v>
      </c>
      <c r="AB21" s="82" t="s">
        <v>156</v>
      </c>
      <c r="AC21" s="82"/>
      <c r="AD21" s="19">
        <v>189</v>
      </c>
      <c r="AE21" s="82" t="s">
        <v>153</v>
      </c>
      <c r="AF21" s="82"/>
      <c r="AG21" s="19">
        <v>238</v>
      </c>
      <c r="AH21" s="82" t="s">
        <v>149</v>
      </c>
      <c r="AI21" s="81"/>
      <c r="AJ21" s="22">
        <v>7</v>
      </c>
      <c r="AK21" s="24" t="s">
        <v>71</v>
      </c>
      <c r="AL21" s="22">
        <v>24</v>
      </c>
      <c r="AM21" s="20">
        <v>0</v>
      </c>
      <c r="AN21" s="19">
        <v>55</v>
      </c>
      <c r="AO21" s="22">
        <v>0</v>
      </c>
      <c r="AP21" s="19">
        <v>310</v>
      </c>
      <c r="AQ21" s="82" t="s">
        <v>145</v>
      </c>
      <c r="AR21" s="82"/>
      <c r="AS21" s="19">
        <v>475</v>
      </c>
      <c r="AT21" s="82" t="s">
        <v>109</v>
      </c>
      <c r="AU21" s="81"/>
      <c r="AV21" s="66">
        <f t="shared" si="2"/>
        <v>11.880952380952381</v>
      </c>
      <c r="AW21" s="66">
        <f t="shared" si="3"/>
        <v>2.1190476190476191</v>
      </c>
      <c r="AX21" s="66">
        <f t="shared" si="4"/>
        <v>1.3333333333333333</v>
      </c>
      <c r="AY21" s="66">
        <f t="shared" si="5"/>
        <v>2</v>
      </c>
      <c r="AZ21" s="66">
        <f t="shared" si="6"/>
        <v>2.6666666666666665</v>
      </c>
      <c r="BB21" s="92">
        <f t="shared" si="7"/>
        <v>4037.42</v>
      </c>
    </row>
    <row r="22" spans="1:54" ht="18.95" customHeight="1">
      <c r="A22" s="14" t="s">
        <v>55</v>
      </c>
      <c r="B22" s="12">
        <v>530</v>
      </c>
      <c r="C22" s="12">
        <v>530</v>
      </c>
      <c r="D22" s="12">
        <v>528</v>
      </c>
      <c r="E22" s="12">
        <v>526</v>
      </c>
      <c r="F22" s="12">
        <v>595</v>
      </c>
      <c r="G22" s="12">
        <v>602.64</v>
      </c>
      <c r="H22" s="12">
        <v>705.67</v>
      </c>
      <c r="I22" s="35">
        <v>53</v>
      </c>
      <c r="J22" s="35" t="s">
        <v>413</v>
      </c>
      <c r="K22" s="35">
        <v>40</v>
      </c>
      <c r="L22" s="35">
        <v>3.76</v>
      </c>
      <c r="M22" s="60">
        <v>1</v>
      </c>
      <c r="N22" s="60">
        <v>9</v>
      </c>
      <c r="O22" s="60">
        <v>18</v>
      </c>
      <c r="P22" s="60">
        <v>26</v>
      </c>
      <c r="Q22" s="60">
        <v>31</v>
      </c>
      <c r="R22" s="60">
        <v>101</v>
      </c>
      <c r="S22" s="44">
        <v>22</v>
      </c>
      <c r="T22" s="45">
        <v>8</v>
      </c>
      <c r="U22" s="29">
        <f t="shared" si="1"/>
        <v>30</v>
      </c>
      <c r="V22" s="30">
        <v>3</v>
      </c>
      <c r="W22" s="31" t="s">
        <v>72</v>
      </c>
      <c r="X22" s="32">
        <v>35</v>
      </c>
      <c r="Y22" s="78" t="s">
        <v>146</v>
      </c>
      <c r="Z22" s="78" t="s">
        <v>333</v>
      </c>
      <c r="AA22" s="30">
        <v>46</v>
      </c>
      <c r="AB22" s="78" t="s">
        <v>153</v>
      </c>
      <c r="AC22" s="78" t="s">
        <v>333</v>
      </c>
      <c r="AD22" s="30">
        <v>165</v>
      </c>
      <c r="AE22" s="78" t="s">
        <v>152</v>
      </c>
      <c r="AF22" s="78" t="s">
        <v>256</v>
      </c>
      <c r="AG22" s="30">
        <v>236</v>
      </c>
      <c r="AH22" s="78" t="s">
        <v>109</v>
      </c>
      <c r="AI22" s="80" t="s">
        <v>332</v>
      </c>
      <c r="AJ22" s="32">
        <v>1</v>
      </c>
      <c r="AK22" s="31" t="s">
        <v>71</v>
      </c>
      <c r="AL22" s="32">
        <v>23</v>
      </c>
      <c r="AM22" s="33">
        <v>0</v>
      </c>
      <c r="AN22" s="30">
        <v>41</v>
      </c>
      <c r="AO22" s="32">
        <v>0</v>
      </c>
      <c r="AP22" s="30">
        <v>234</v>
      </c>
      <c r="AQ22" s="78" t="s">
        <v>121</v>
      </c>
      <c r="AR22" s="78" t="s">
        <v>266</v>
      </c>
      <c r="AS22" s="30">
        <v>340</v>
      </c>
      <c r="AT22" s="78" t="s">
        <v>112</v>
      </c>
      <c r="AU22" s="80" t="s">
        <v>268</v>
      </c>
      <c r="AV22" s="66">
        <f t="shared" si="2"/>
        <v>6.65</v>
      </c>
      <c r="AW22" s="66">
        <f t="shared" si="3"/>
        <v>1.45</v>
      </c>
      <c r="AX22" s="66">
        <f t="shared" si="4"/>
        <v>1.0333333333333334</v>
      </c>
      <c r="AY22" s="66">
        <f t="shared" si="5"/>
        <v>1.5500000000000003</v>
      </c>
      <c r="AZ22" s="66">
        <f t="shared" si="6"/>
        <v>2.0666666666666669</v>
      </c>
      <c r="BA22" s="26"/>
      <c r="BB22" s="92">
        <f t="shared" si="7"/>
        <v>4017.31</v>
      </c>
    </row>
    <row r="23" spans="1:54" ht="18.95" customHeight="1">
      <c r="A23" s="11" t="s">
        <v>56</v>
      </c>
      <c r="B23" s="12">
        <v>532</v>
      </c>
      <c r="C23" s="12">
        <v>533</v>
      </c>
      <c r="D23" s="12">
        <v>530</v>
      </c>
      <c r="E23" s="12">
        <v>530</v>
      </c>
      <c r="F23" s="12">
        <v>598.70000000000005</v>
      </c>
      <c r="G23" s="12">
        <v>607.94000000000005</v>
      </c>
      <c r="H23" s="12">
        <v>707.27</v>
      </c>
      <c r="I23" s="35">
        <v>28</v>
      </c>
      <c r="J23" s="35" t="s">
        <v>414</v>
      </c>
      <c r="K23" s="35">
        <v>40</v>
      </c>
      <c r="L23" s="35">
        <v>3.45</v>
      </c>
      <c r="M23" s="60">
        <v>5</v>
      </c>
      <c r="N23" s="60">
        <v>16</v>
      </c>
      <c r="O23" s="60">
        <v>28</v>
      </c>
      <c r="P23" s="60">
        <v>32</v>
      </c>
      <c r="Q23" s="60">
        <v>39</v>
      </c>
      <c r="R23" s="60">
        <v>84</v>
      </c>
      <c r="S23" s="42">
        <v>19</v>
      </c>
      <c r="T23" s="43">
        <v>9</v>
      </c>
      <c r="U23" s="29">
        <f t="shared" si="1"/>
        <v>28</v>
      </c>
      <c r="V23" s="19">
        <v>12</v>
      </c>
      <c r="W23" s="24" t="s">
        <v>71</v>
      </c>
      <c r="X23" s="22">
        <v>32</v>
      </c>
      <c r="Y23" s="22">
        <v>0</v>
      </c>
      <c r="Z23" s="22"/>
      <c r="AA23" s="19">
        <v>53</v>
      </c>
      <c r="AB23" s="82" t="s">
        <v>153</v>
      </c>
      <c r="AC23" s="82"/>
      <c r="AD23" s="19">
        <v>259</v>
      </c>
      <c r="AE23" s="22">
        <v>0</v>
      </c>
      <c r="AF23" s="22"/>
      <c r="AG23" s="19">
        <v>321</v>
      </c>
      <c r="AH23" s="82" t="s">
        <v>105</v>
      </c>
      <c r="AI23" s="81"/>
      <c r="AJ23" s="22">
        <v>8</v>
      </c>
      <c r="AK23" s="24" t="s">
        <v>71</v>
      </c>
      <c r="AL23" s="22">
        <v>27</v>
      </c>
      <c r="AM23" s="20">
        <v>0</v>
      </c>
      <c r="AN23" s="19">
        <v>52</v>
      </c>
      <c r="AO23" s="22">
        <v>0</v>
      </c>
      <c r="AP23" s="19">
        <v>311</v>
      </c>
      <c r="AQ23" s="82" t="s">
        <v>151</v>
      </c>
      <c r="AR23" s="82"/>
      <c r="AS23" s="19">
        <v>407</v>
      </c>
      <c r="AT23" s="82" t="s">
        <v>119</v>
      </c>
      <c r="AU23" s="81"/>
      <c r="AV23" s="66">
        <f t="shared" si="2"/>
        <v>10.178571428571429</v>
      </c>
      <c r="AW23" s="66">
        <f t="shared" si="3"/>
        <v>1.875</v>
      </c>
      <c r="AX23" s="66">
        <f t="shared" si="4"/>
        <v>1.4107142857142858</v>
      </c>
      <c r="AY23" s="66">
        <f t="shared" si="5"/>
        <v>2.1160714285714288</v>
      </c>
      <c r="AZ23" s="66">
        <f t="shared" si="6"/>
        <v>2.8214285714285716</v>
      </c>
      <c r="BB23" s="92">
        <f t="shared" si="7"/>
        <v>4038.91</v>
      </c>
    </row>
    <row r="24" spans="1:54" ht="18.95" customHeight="1">
      <c r="A24" s="15" t="s">
        <v>57</v>
      </c>
      <c r="B24" s="12">
        <v>525</v>
      </c>
      <c r="C24" s="12">
        <v>525</v>
      </c>
      <c r="D24" s="12">
        <v>526</v>
      </c>
      <c r="E24" s="12">
        <v>520</v>
      </c>
      <c r="F24" s="12">
        <v>588.1</v>
      </c>
      <c r="G24" s="12">
        <v>601.35</v>
      </c>
      <c r="H24" s="12">
        <v>701.67</v>
      </c>
      <c r="I24" s="35">
        <v>29.7</v>
      </c>
      <c r="J24" s="35" t="s">
        <v>418</v>
      </c>
      <c r="K24" s="35">
        <v>50</v>
      </c>
      <c r="L24" s="35">
        <v>2.63</v>
      </c>
      <c r="M24" s="60">
        <v>3</v>
      </c>
      <c r="N24" s="60">
        <v>9</v>
      </c>
      <c r="O24" s="60">
        <v>10</v>
      </c>
      <c r="P24" s="60">
        <v>11</v>
      </c>
      <c r="Q24" s="60">
        <v>11</v>
      </c>
      <c r="R24" s="60">
        <v>16</v>
      </c>
      <c r="S24" s="46">
        <v>5</v>
      </c>
      <c r="T24" s="47"/>
      <c r="U24" s="29">
        <f t="shared" si="1"/>
        <v>5</v>
      </c>
      <c r="V24" s="19"/>
      <c r="W24" s="24" t="s">
        <v>72</v>
      </c>
      <c r="X24" s="22">
        <v>6</v>
      </c>
      <c r="Y24" s="82" t="s">
        <v>162</v>
      </c>
      <c r="Z24" s="82"/>
      <c r="AA24" s="19">
        <v>19</v>
      </c>
      <c r="AB24" s="82" t="s">
        <v>153</v>
      </c>
      <c r="AC24" s="82"/>
      <c r="AD24" s="19">
        <v>39</v>
      </c>
      <c r="AE24" s="22">
        <v>0</v>
      </c>
      <c r="AF24" s="22"/>
      <c r="AG24" s="19">
        <v>118</v>
      </c>
      <c r="AH24" s="82" t="s">
        <v>107</v>
      </c>
      <c r="AI24" s="81"/>
      <c r="AJ24" s="22"/>
      <c r="AK24" s="24" t="s">
        <v>71</v>
      </c>
      <c r="AL24" s="22">
        <v>7</v>
      </c>
      <c r="AM24" s="20">
        <v>0</v>
      </c>
      <c r="AN24" s="19">
        <v>19</v>
      </c>
      <c r="AO24" s="22">
        <v>0</v>
      </c>
      <c r="AP24" s="19">
        <v>59</v>
      </c>
      <c r="AQ24" s="22">
        <v>0</v>
      </c>
      <c r="AR24" s="22"/>
      <c r="AS24" s="19">
        <v>197</v>
      </c>
      <c r="AT24" s="82" t="s">
        <v>125</v>
      </c>
      <c r="AU24" s="81"/>
      <c r="AV24" s="66">
        <f t="shared" si="2"/>
        <v>9.8000000000000007</v>
      </c>
      <c r="AW24" s="66">
        <f t="shared" si="3"/>
        <v>3.8</v>
      </c>
      <c r="AX24" s="66">
        <f t="shared" si="4"/>
        <v>1.3</v>
      </c>
      <c r="AY24" s="66">
        <f t="shared" si="5"/>
        <v>1.9500000000000002</v>
      </c>
      <c r="AZ24" s="66">
        <f t="shared" si="6"/>
        <v>2.6</v>
      </c>
      <c r="BB24" s="92">
        <f t="shared" si="7"/>
        <v>3987.12</v>
      </c>
    </row>
    <row r="25" spans="1:54" ht="18.95" customHeight="1">
      <c r="A25" s="13" t="s">
        <v>58</v>
      </c>
      <c r="B25" s="12">
        <v>531</v>
      </c>
      <c r="C25" s="12">
        <v>531</v>
      </c>
      <c r="D25" s="12">
        <v>530</v>
      </c>
      <c r="E25" s="12">
        <v>528</v>
      </c>
      <c r="F25" s="12">
        <v>597.79999999999995</v>
      </c>
      <c r="G25" s="12">
        <v>605.13</v>
      </c>
      <c r="H25" s="12">
        <v>706.56</v>
      </c>
      <c r="I25" s="35">
        <v>54.4</v>
      </c>
      <c r="J25" s="35" t="s">
        <v>419</v>
      </c>
      <c r="K25" s="35">
        <v>40</v>
      </c>
      <c r="L25" s="35">
        <v>2.97</v>
      </c>
      <c r="M25" s="60">
        <v>9</v>
      </c>
      <c r="N25" s="60">
        <v>25</v>
      </c>
      <c r="O25" s="60">
        <v>45</v>
      </c>
      <c r="P25" s="60">
        <v>50</v>
      </c>
      <c r="Q25" s="60">
        <v>57</v>
      </c>
      <c r="R25" s="60">
        <v>106</v>
      </c>
      <c r="S25" s="48">
        <v>25</v>
      </c>
      <c r="T25" s="49">
        <v>9</v>
      </c>
      <c r="U25" s="29">
        <f t="shared" si="1"/>
        <v>34</v>
      </c>
      <c r="V25" s="30">
        <v>11</v>
      </c>
      <c r="W25" s="31" t="s">
        <v>72</v>
      </c>
      <c r="X25" s="32">
        <v>36</v>
      </c>
      <c r="Y25" s="78" t="s">
        <v>132</v>
      </c>
      <c r="Z25" s="78"/>
      <c r="AA25" s="30">
        <v>64</v>
      </c>
      <c r="AB25" s="78" t="s">
        <v>153</v>
      </c>
      <c r="AC25" s="78"/>
      <c r="AD25" s="30">
        <v>278</v>
      </c>
      <c r="AE25" s="78" t="s">
        <v>155</v>
      </c>
      <c r="AF25" s="78"/>
      <c r="AG25" s="30">
        <v>375</v>
      </c>
      <c r="AH25" s="78" t="s">
        <v>110</v>
      </c>
      <c r="AI25" s="80"/>
      <c r="AJ25" s="32">
        <v>10</v>
      </c>
      <c r="AK25" s="31" t="s">
        <v>71</v>
      </c>
      <c r="AL25" s="32">
        <v>41</v>
      </c>
      <c r="AM25" s="33">
        <v>0</v>
      </c>
      <c r="AN25" s="30">
        <v>81</v>
      </c>
      <c r="AO25" s="32">
        <v>0</v>
      </c>
      <c r="AP25" s="30">
        <v>377</v>
      </c>
      <c r="AQ25" s="78" t="s">
        <v>103</v>
      </c>
      <c r="AR25" s="78" t="s">
        <v>269</v>
      </c>
      <c r="AS25" s="30">
        <v>558</v>
      </c>
      <c r="AT25" s="78" t="s">
        <v>116</v>
      </c>
      <c r="AU25" s="80" t="s">
        <v>270</v>
      </c>
      <c r="AV25" s="66">
        <f t="shared" si="2"/>
        <v>9.632352941176471</v>
      </c>
      <c r="AW25" s="66">
        <f t="shared" si="3"/>
        <v>2.1323529411764706</v>
      </c>
      <c r="AX25" s="66">
        <f t="shared" si="4"/>
        <v>1.4411764705882353</v>
      </c>
      <c r="AY25" s="66">
        <f t="shared" si="5"/>
        <v>2.1617647058823528</v>
      </c>
      <c r="AZ25" s="66">
        <f t="shared" si="6"/>
        <v>2.8823529411764706</v>
      </c>
      <c r="BA25" s="71"/>
      <c r="BB25" s="92">
        <f t="shared" si="7"/>
        <v>4029.4900000000002</v>
      </c>
    </row>
    <row r="26" spans="1:54" ht="18.95" customHeight="1">
      <c r="A26" s="14" t="s">
        <v>59</v>
      </c>
      <c r="B26" s="12">
        <v>527</v>
      </c>
      <c r="C26" s="12">
        <v>530</v>
      </c>
      <c r="D26" s="12">
        <v>526</v>
      </c>
      <c r="E26" s="12">
        <v>526</v>
      </c>
      <c r="F26" s="12">
        <v>594.5</v>
      </c>
      <c r="G26" s="12">
        <v>602.08000000000004</v>
      </c>
      <c r="H26" s="12">
        <v>705.86</v>
      </c>
      <c r="I26" s="35">
        <v>49.9</v>
      </c>
      <c r="J26" s="35" t="s">
        <v>420</v>
      </c>
      <c r="K26" s="35">
        <v>40</v>
      </c>
      <c r="L26" s="35">
        <v>11.64</v>
      </c>
      <c r="M26" s="60">
        <v>2</v>
      </c>
      <c r="N26" s="60">
        <v>3</v>
      </c>
      <c r="O26" s="60">
        <v>7</v>
      </c>
      <c r="P26" s="60">
        <v>7</v>
      </c>
      <c r="Q26" s="60">
        <v>10</v>
      </c>
      <c r="R26" s="60">
        <v>108</v>
      </c>
      <c r="S26" s="44">
        <v>11</v>
      </c>
      <c r="T26" s="45">
        <v>2</v>
      </c>
      <c r="U26" s="29">
        <f t="shared" si="1"/>
        <v>13</v>
      </c>
      <c r="V26" s="30"/>
      <c r="W26" s="31" t="s">
        <v>72</v>
      </c>
      <c r="X26" s="32">
        <v>7</v>
      </c>
      <c r="Y26" s="78" t="s">
        <v>153</v>
      </c>
      <c r="Z26" s="78" t="s">
        <v>269</v>
      </c>
      <c r="AA26" s="30">
        <v>12</v>
      </c>
      <c r="AB26" s="78" t="s">
        <v>153</v>
      </c>
      <c r="AC26" s="78">
        <v>0</v>
      </c>
      <c r="AD26" s="30">
        <v>86</v>
      </c>
      <c r="AE26" s="78" t="s">
        <v>152</v>
      </c>
      <c r="AF26" s="78" t="s">
        <v>255</v>
      </c>
      <c r="AG26" s="30">
        <v>141</v>
      </c>
      <c r="AH26" s="78" t="s">
        <v>116</v>
      </c>
      <c r="AI26" s="80" t="s">
        <v>255</v>
      </c>
      <c r="AJ26" s="32">
        <v>1</v>
      </c>
      <c r="AK26" s="31" t="s">
        <v>71</v>
      </c>
      <c r="AL26" s="32">
        <v>5</v>
      </c>
      <c r="AM26" s="33">
        <v>0</v>
      </c>
      <c r="AN26" s="30">
        <v>15</v>
      </c>
      <c r="AO26" s="32">
        <v>0</v>
      </c>
      <c r="AP26" s="30">
        <v>82</v>
      </c>
      <c r="AQ26" s="78" t="s">
        <v>122</v>
      </c>
      <c r="AR26" s="78" t="s">
        <v>269</v>
      </c>
      <c r="AS26" s="30">
        <v>188</v>
      </c>
      <c r="AT26" s="78" t="s">
        <v>107</v>
      </c>
      <c r="AU26" s="80" t="s">
        <v>260</v>
      </c>
      <c r="AV26" s="66">
        <f t="shared" si="2"/>
        <v>6.4615384615384617</v>
      </c>
      <c r="AW26" s="66">
        <f t="shared" si="3"/>
        <v>1.0384615384615385</v>
      </c>
      <c r="AX26" s="66">
        <f t="shared" si="4"/>
        <v>0.5</v>
      </c>
      <c r="AY26" s="66">
        <f t="shared" si="5"/>
        <v>0.75</v>
      </c>
      <c r="AZ26" s="66">
        <f t="shared" si="6"/>
        <v>1</v>
      </c>
      <c r="BA26" s="71"/>
      <c r="BB26" s="92">
        <f t="shared" si="7"/>
        <v>4011.44</v>
      </c>
    </row>
    <row r="27" spans="1:54" ht="18.95" customHeight="1">
      <c r="A27" s="14" t="s">
        <v>30</v>
      </c>
      <c r="B27" s="12">
        <v>527</v>
      </c>
      <c r="C27" s="12">
        <v>526</v>
      </c>
      <c r="D27" s="12">
        <v>528</v>
      </c>
      <c r="E27" s="12">
        <v>525</v>
      </c>
      <c r="F27" s="12">
        <v>593.1</v>
      </c>
      <c r="G27" s="12">
        <v>602.29999999999995</v>
      </c>
      <c r="H27" s="12">
        <v>703.56</v>
      </c>
      <c r="I27" s="35">
        <v>27.9</v>
      </c>
      <c r="J27" s="35" t="s">
        <v>421</v>
      </c>
      <c r="K27" s="35">
        <v>40</v>
      </c>
      <c r="L27" s="35">
        <v>2.61</v>
      </c>
      <c r="M27" s="60">
        <v>5</v>
      </c>
      <c r="N27" s="60">
        <v>10</v>
      </c>
      <c r="O27" s="60">
        <v>17</v>
      </c>
      <c r="P27" s="60">
        <v>18</v>
      </c>
      <c r="Q27" s="60">
        <v>22</v>
      </c>
      <c r="R27" s="60">
        <v>34</v>
      </c>
      <c r="S27" s="44">
        <v>13</v>
      </c>
      <c r="T27" s="45">
        <v>2</v>
      </c>
      <c r="U27" s="29">
        <f t="shared" si="1"/>
        <v>15</v>
      </c>
      <c r="V27" s="19"/>
      <c r="W27" s="24" t="s">
        <v>72</v>
      </c>
      <c r="X27" s="22">
        <v>20</v>
      </c>
      <c r="Y27" s="82" t="s">
        <v>153</v>
      </c>
      <c r="Z27" s="82"/>
      <c r="AA27" s="19">
        <v>38</v>
      </c>
      <c r="AB27" s="22">
        <v>0</v>
      </c>
      <c r="AC27" s="22"/>
      <c r="AD27" s="19">
        <v>123</v>
      </c>
      <c r="AE27" s="22">
        <v>0</v>
      </c>
      <c r="AF27" s="22"/>
      <c r="AG27" s="19">
        <v>239</v>
      </c>
      <c r="AH27" s="82" t="s">
        <v>105</v>
      </c>
      <c r="AI27" s="81"/>
      <c r="AJ27" s="22"/>
      <c r="AK27" s="24" t="s">
        <v>71</v>
      </c>
      <c r="AL27" s="22">
        <v>17</v>
      </c>
      <c r="AM27" s="20">
        <v>0</v>
      </c>
      <c r="AN27" s="19">
        <v>31</v>
      </c>
      <c r="AO27" s="22">
        <v>0</v>
      </c>
      <c r="AP27" s="19">
        <v>139</v>
      </c>
      <c r="AQ27" s="82" t="s">
        <v>145</v>
      </c>
      <c r="AR27" s="82"/>
      <c r="AS27" s="19">
        <v>266</v>
      </c>
      <c r="AT27" s="82" t="s">
        <v>124</v>
      </c>
      <c r="AU27" s="81"/>
      <c r="AV27" s="66">
        <f t="shared" si="2"/>
        <v>8.7333333333333325</v>
      </c>
      <c r="AW27" s="66">
        <f t="shared" si="3"/>
        <v>2.2999999999999998</v>
      </c>
      <c r="AX27" s="66">
        <f t="shared" si="4"/>
        <v>1.2333333333333334</v>
      </c>
      <c r="AY27" s="66">
        <f t="shared" si="5"/>
        <v>1.85</v>
      </c>
      <c r="AZ27" s="66">
        <f t="shared" si="6"/>
        <v>2.4666666666666668</v>
      </c>
      <c r="BB27" s="92">
        <f t="shared" si="7"/>
        <v>4004.9599999999996</v>
      </c>
    </row>
    <row r="28" spans="1:54" ht="18.95" customHeight="1">
      <c r="A28" s="11" t="s">
        <v>60</v>
      </c>
      <c r="B28" s="12">
        <v>532</v>
      </c>
      <c r="C28" s="12">
        <v>533</v>
      </c>
      <c r="D28" s="12">
        <v>529</v>
      </c>
      <c r="E28" s="12">
        <v>530</v>
      </c>
      <c r="F28" s="12">
        <v>599.79999999999995</v>
      </c>
      <c r="G28" s="12">
        <v>606.29</v>
      </c>
      <c r="H28" s="12">
        <v>708.02</v>
      </c>
      <c r="I28" s="35">
        <v>32.799999999999997</v>
      </c>
      <c r="J28" s="35" t="s">
        <v>422</v>
      </c>
      <c r="K28" s="35">
        <v>40</v>
      </c>
      <c r="L28" s="35">
        <v>4.4800000000000004</v>
      </c>
      <c r="M28" s="60">
        <v>2</v>
      </c>
      <c r="N28" s="60">
        <v>5</v>
      </c>
      <c r="O28" s="60">
        <v>17</v>
      </c>
      <c r="P28" s="60">
        <v>25</v>
      </c>
      <c r="Q28" s="60">
        <v>36</v>
      </c>
      <c r="R28" s="60">
        <v>81</v>
      </c>
      <c r="S28" s="42">
        <v>23</v>
      </c>
      <c r="T28" s="43">
        <v>4</v>
      </c>
      <c r="U28" s="29">
        <f t="shared" si="1"/>
        <v>27</v>
      </c>
      <c r="V28" s="30">
        <v>5</v>
      </c>
      <c r="W28" s="31" t="s">
        <v>72</v>
      </c>
      <c r="X28" s="32">
        <v>28</v>
      </c>
      <c r="Y28" s="78" t="s">
        <v>147</v>
      </c>
      <c r="Z28" s="78" t="s">
        <v>269</v>
      </c>
      <c r="AA28" s="30">
        <v>40</v>
      </c>
      <c r="AB28" s="78" t="s">
        <v>147</v>
      </c>
      <c r="AC28" s="78" t="s">
        <v>269</v>
      </c>
      <c r="AD28" s="30">
        <v>247</v>
      </c>
      <c r="AE28" s="78" t="s">
        <v>153</v>
      </c>
      <c r="AF28" s="78" t="s">
        <v>268</v>
      </c>
      <c r="AG28" s="30">
        <v>327</v>
      </c>
      <c r="AH28" s="78" t="s">
        <v>107</v>
      </c>
      <c r="AI28" s="80" t="s">
        <v>275</v>
      </c>
      <c r="AJ28" s="32">
        <v>5</v>
      </c>
      <c r="AK28" s="31" t="s">
        <v>71</v>
      </c>
      <c r="AL28" s="32">
        <v>16</v>
      </c>
      <c r="AM28" s="33">
        <v>0</v>
      </c>
      <c r="AN28" s="30">
        <v>36</v>
      </c>
      <c r="AO28" s="32">
        <v>0</v>
      </c>
      <c r="AP28" s="30">
        <v>263</v>
      </c>
      <c r="AQ28" s="78" t="s">
        <v>121</v>
      </c>
      <c r="AR28" s="78" t="s">
        <v>268</v>
      </c>
      <c r="AS28" s="30">
        <v>408</v>
      </c>
      <c r="AT28" s="78" t="s">
        <v>115</v>
      </c>
      <c r="AU28" s="80" t="s">
        <v>271</v>
      </c>
      <c r="AV28" s="66">
        <f t="shared" si="2"/>
        <v>9.4444444444444446</v>
      </c>
      <c r="AW28" s="66">
        <f t="shared" si="3"/>
        <v>1.4074074074074074</v>
      </c>
      <c r="AX28" s="66">
        <f t="shared" si="4"/>
        <v>1</v>
      </c>
      <c r="AY28" s="66">
        <f t="shared" si="5"/>
        <v>1.5</v>
      </c>
      <c r="AZ28" s="66">
        <f t="shared" si="6"/>
        <v>2</v>
      </c>
      <c r="BB28" s="92">
        <f t="shared" si="7"/>
        <v>4038.11</v>
      </c>
    </row>
    <row r="29" spans="1:54" s="3" customFormat="1" ht="20.100000000000001" customHeight="1">
      <c r="A29" s="27"/>
      <c r="G29" s="2" t="s">
        <v>381</v>
      </c>
      <c r="H29" s="2" t="s">
        <v>69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57">
        <f>SUM(S3:S28)</f>
        <v>453</v>
      </c>
      <c r="T29" s="57">
        <f>SUM(T3:T28)</f>
        <v>153</v>
      </c>
      <c r="U29" s="84">
        <f>SUM(U3:U28)</f>
        <v>606</v>
      </c>
      <c r="V29" s="57">
        <f>SUM(V3:V28)</f>
        <v>217</v>
      </c>
      <c r="W29" s="57"/>
      <c r="X29" s="57">
        <f>SUM(X3:X28)</f>
        <v>534</v>
      </c>
      <c r="Y29" s="57"/>
      <c r="Z29" s="57"/>
      <c r="AA29" s="57">
        <f>SUM(AA3:AA28)</f>
        <v>1145</v>
      </c>
      <c r="AB29" s="57"/>
      <c r="AC29" s="57"/>
      <c r="AD29" s="57">
        <f t="shared" ref="AD29:AG29" si="8">SUM(AD3:AD28)</f>
        <v>3962</v>
      </c>
      <c r="AE29" s="57"/>
      <c r="AF29" s="57"/>
      <c r="AG29" s="57">
        <f t="shared" si="8"/>
        <v>6194</v>
      </c>
      <c r="AH29" s="57"/>
      <c r="AI29" s="57"/>
      <c r="AJ29" s="73">
        <f>SUM(AJ3:AJ28)</f>
        <v>199</v>
      </c>
      <c r="AK29" s="73"/>
      <c r="AL29" s="73">
        <f>SUM(AL3:AL28)</f>
        <v>555</v>
      </c>
      <c r="AM29" s="73"/>
      <c r="AN29" s="73">
        <f>SUM(AN3:AN28)</f>
        <v>1323</v>
      </c>
      <c r="AO29" s="73"/>
      <c r="AP29" s="73">
        <f t="shared" ref="AP29:AS29" si="9">SUM(AP3:AP28)</f>
        <v>5177</v>
      </c>
      <c r="AQ29" s="73"/>
      <c r="AR29" s="73"/>
      <c r="AS29" s="73">
        <f t="shared" si="9"/>
        <v>9246</v>
      </c>
      <c r="BB29" s="67"/>
    </row>
    <row r="30" spans="1:54" ht="20.100000000000001" customHeight="1">
      <c r="S30" s="200">
        <f>SUM(S29:T29)</f>
        <v>606</v>
      </c>
      <c r="T30" s="200"/>
      <c r="U30" s="50"/>
      <c r="V30" s="201">
        <f>V29+X29</f>
        <v>751</v>
      </c>
      <c r="W30" s="201"/>
      <c r="X30" s="201"/>
      <c r="AD30" s="23"/>
      <c r="AE30" s="23"/>
      <c r="AF30" s="23"/>
      <c r="AG30" s="23"/>
      <c r="AH30" s="23"/>
      <c r="AI30" s="23"/>
      <c r="AJ30" s="204">
        <f>AJ29+AL29</f>
        <v>754</v>
      </c>
      <c r="AK30" s="204"/>
      <c r="AL30" s="204"/>
      <c r="AM30" s="74"/>
      <c r="AN30" s="75"/>
      <c r="AO30" s="75"/>
      <c r="AP30" s="23"/>
      <c r="AQ30" s="23"/>
      <c r="AR30" s="23"/>
      <c r="AS30" s="23"/>
      <c r="AT30" s="23"/>
      <c r="AU30" s="23"/>
    </row>
    <row r="31" spans="1:54" ht="20.100000000000001" customHeight="1">
      <c r="AD31" s="23"/>
      <c r="AE31" s="23"/>
      <c r="AF31" s="23"/>
      <c r="AG31" s="23"/>
      <c r="AH31" s="23"/>
      <c r="AI31" s="23"/>
      <c r="AJ31" s="75"/>
      <c r="AK31" s="75"/>
      <c r="AL31" s="75"/>
      <c r="AM31" s="75"/>
      <c r="AN31" s="75"/>
      <c r="AO31" s="75"/>
      <c r="AP31" s="23"/>
      <c r="AQ31" s="23"/>
      <c r="AR31" s="23"/>
      <c r="AS31" s="23"/>
      <c r="AT31" s="23"/>
      <c r="AU31" s="23"/>
    </row>
    <row r="32" spans="1:54" ht="20.100000000000001" customHeight="1">
      <c r="AD32" s="23"/>
      <c r="AE32" s="23"/>
      <c r="AF32" s="23"/>
      <c r="AG32" s="23"/>
      <c r="AH32" s="23"/>
      <c r="AI32" s="23"/>
      <c r="AJ32" s="75"/>
      <c r="AK32" s="75"/>
      <c r="AL32" s="75"/>
      <c r="AM32" s="75"/>
      <c r="AN32" s="75"/>
      <c r="AO32" s="75"/>
      <c r="AP32" s="23"/>
      <c r="AQ32" s="23"/>
      <c r="AR32" s="23"/>
      <c r="AS32" s="23"/>
      <c r="AT32" s="23"/>
      <c r="AU32" s="23"/>
    </row>
    <row r="33" spans="30:47" ht="20.100000000000001" customHeight="1">
      <c r="AD33" s="23"/>
      <c r="AE33" s="23"/>
      <c r="AF33" s="23"/>
      <c r="AG33" s="23"/>
      <c r="AH33" s="23"/>
      <c r="AI33" s="23"/>
      <c r="AJ33" s="75"/>
      <c r="AK33" s="75"/>
      <c r="AL33" s="75"/>
      <c r="AM33" s="75"/>
      <c r="AN33" s="75"/>
      <c r="AO33" s="75"/>
      <c r="AP33" s="23"/>
      <c r="AQ33" s="23"/>
      <c r="AR33" s="23"/>
      <c r="AS33" s="23"/>
      <c r="AT33" s="23"/>
      <c r="AU33" s="23"/>
    </row>
  </sheetData>
  <sortState ref="A3:BB28">
    <sortCondition ref="A3:A28"/>
  </sortState>
  <mergeCells count="7">
    <mergeCell ref="AJ1:AU1"/>
    <mergeCell ref="V1:AI1"/>
    <mergeCell ref="V2:X2"/>
    <mergeCell ref="AJ2:AL2"/>
    <mergeCell ref="S30:T30"/>
    <mergeCell ref="V30:X30"/>
    <mergeCell ref="AJ30:AL30"/>
  </mergeCells>
  <phoneticPr fontId="1" type="noConversion"/>
  <conditionalFormatting sqref="B3:F28">
    <cfRule type="cellIs" dxfId="12" priority="15" operator="lessThan">
      <formula>$F$1</formula>
    </cfRule>
  </conditionalFormatting>
  <conditionalFormatting sqref="G3:G28">
    <cfRule type="cellIs" dxfId="11" priority="14" operator="lessThan">
      <formula>$F$1</formula>
    </cfRule>
  </conditionalFormatting>
  <conditionalFormatting sqref="H3:H28">
    <cfRule type="cellIs" dxfId="10" priority="13" operator="lessThan">
      <formula>$F$1</formula>
    </cfRule>
  </conditionalFormatting>
  <conditionalFormatting sqref="F3:F28">
    <cfRule type="cellIs" dxfId="9" priority="9" operator="lessThan">
      <formula>$F$1</formula>
    </cfRule>
    <cfRule type="cellIs" dxfId="8" priority="10" operator="lessThan">
      <formula>$F$1</formula>
    </cfRule>
    <cfRule type="cellIs" dxfId="7" priority="11" operator="lessThan">
      <formula>$F$1</formula>
    </cfRule>
  </conditionalFormatting>
  <conditionalFormatting sqref="L3:L28 I3:I28">
    <cfRule type="cellIs" dxfId="6" priority="7" operator="greaterThan">
      <formula>47.44</formula>
    </cfRule>
  </conditionalFormatting>
  <conditionalFormatting sqref="AZ3:AZ28">
    <cfRule type="cellIs" dxfId="5" priority="6" operator="lessThan">
      <formula>1.97</formula>
    </cfRule>
  </conditionalFormatting>
  <conditionalFormatting sqref="AY3:AY28">
    <cfRule type="cellIs" dxfId="4" priority="5" operator="lessThan">
      <formula>1.48</formula>
    </cfRule>
  </conditionalFormatting>
  <conditionalFormatting sqref="AX3:AX28">
    <cfRule type="cellIs" dxfId="3" priority="4" operator="lessThan">
      <formula>0.99</formula>
    </cfRule>
  </conditionalFormatting>
  <conditionalFormatting sqref="AW3:AW28">
    <cfRule type="cellIs" dxfId="2" priority="3" operator="lessThan">
      <formula>2.01</formula>
    </cfRule>
  </conditionalFormatting>
  <conditionalFormatting sqref="AV3:AV28">
    <cfRule type="cellIs" dxfId="1" priority="2" operator="lessThan">
      <formula>8.44</formula>
    </cfRule>
  </conditionalFormatting>
  <conditionalFormatting sqref="L3:L28">
    <cfRule type="top10" dxfId="0" priority="1" bottom="1" rank="5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T58"/>
  <sheetViews>
    <sheetView workbookViewId="0">
      <selection activeCell="K12" sqref="K12"/>
    </sheetView>
  </sheetViews>
  <sheetFormatPr defaultRowHeight="16.5"/>
  <sheetData>
    <row r="1" spans="5:19" ht="17.25" thickBot="1">
      <c r="E1" t="s">
        <v>383</v>
      </c>
    </row>
    <row r="2" spans="5:19" ht="18" thickTop="1" thickBot="1">
      <c r="E2" s="183" t="s">
        <v>384</v>
      </c>
      <c r="F2" s="119" t="s">
        <v>286</v>
      </c>
      <c r="G2" s="119" t="s">
        <v>287</v>
      </c>
      <c r="H2" s="119" t="s">
        <v>288</v>
      </c>
      <c r="I2" s="120" t="s">
        <v>289</v>
      </c>
      <c r="J2" s="119" t="s">
        <v>288</v>
      </c>
      <c r="K2" s="120" t="s">
        <v>289</v>
      </c>
      <c r="L2" s="119" t="s">
        <v>288</v>
      </c>
      <c r="M2" s="120" t="s">
        <v>289</v>
      </c>
      <c r="P2" s="119" t="s">
        <v>286</v>
      </c>
      <c r="Q2" s="119" t="s">
        <v>287</v>
      </c>
      <c r="R2" s="119" t="s">
        <v>288</v>
      </c>
      <c r="S2" s="120" t="s">
        <v>289</v>
      </c>
    </row>
    <row r="3" spans="5:19" ht="18" thickTop="1" thickBot="1">
      <c r="E3" s="87"/>
      <c r="F3" s="87" t="s">
        <v>189</v>
      </c>
      <c r="G3" s="88">
        <v>67</v>
      </c>
      <c r="H3" s="88">
        <v>53</v>
      </c>
      <c r="I3" s="88" t="s">
        <v>213</v>
      </c>
      <c r="J3" s="88">
        <v>106</v>
      </c>
      <c r="K3" s="89" t="s">
        <v>314</v>
      </c>
      <c r="L3" s="88">
        <v>148</v>
      </c>
      <c r="M3" s="89" t="s">
        <v>303</v>
      </c>
      <c r="P3" s="87" t="s">
        <v>189</v>
      </c>
      <c r="Q3" s="88">
        <v>67</v>
      </c>
      <c r="R3" s="88">
        <v>207</v>
      </c>
      <c r="S3" s="121" t="s">
        <v>360</v>
      </c>
    </row>
    <row r="4" spans="5:19" ht="23.25" thickBot="1">
      <c r="E4" s="194"/>
      <c r="F4" s="87" t="s">
        <v>249</v>
      </c>
      <c r="G4" s="88">
        <v>6</v>
      </c>
      <c r="H4" s="88">
        <v>2</v>
      </c>
      <c r="I4" s="88" t="s">
        <v>225</v>
      </c>
      <c r="J4" s="88">
        <v>4</v>
      </c>
      <c r="K4" s="88" t="s">
        <v>181</v>
      </c>
      <c r="L4" s="88">
        <v>8</v>
      </c>
      <c r="M4" s="89" t="s">
        <v>304</v>
      </c>
      <c r="P4" s="87" t="s">
        <v>167</v>
      </c>
      <c r="Q4" s="88">
        <v>21</v>
      </c>
      <c r="R4" s="88">
        <v>48</v>
      </c>
      <c r="S4" s="89" t="s">
        <v>243</v>
      </c>
    </row>
    <row r="5" spans="5:19" ht="23.25" thickBot="1">
      <c r="E5" s="115"/>
      <c r="F5" s="87" t="s">
        <v>167</v>
      </c>
      <c r="G5" s="88">
        <v>21</v>
      </c>
      <c r="H5" s="88">
        <v>3</v>
      </c>
      <c r="I5" s="88" t="s">
        <v>168</v>
      </c>
      <c r="J5" s="88">
        <v>12</v>
      </c>
      <c r="K5" s="88" t="s">
        <v>188</v>
      </c>
      <c r="L5" s="88">
        <v>26</v>
      </c>
      <c r="M5" s="89" t="s">
        <v>284</v>
      </c>
      <c r="P5" s="87" t="s">
        <v>180</v>
      </c>
      <c r="Q5" s="88">
        <v>15</v>
      </c>
      <c r="R5" s="88">
        <v>47</v>
      </c>
      <c r="S5" s="121" t="s">
        <v>350</v>
      </c>
    </row>
    <row r="6" spans="5:19" ht="17.25" thickBot="1">
      <c r="E6" s="90"/>
      <c r="F6" s="87" t="s">
        <v>250</v>
      </c>
      <c r="G6" s="88">
        <v>12</v>
      </c>
      <c r="H6" s="88">
        <v>11</v>
      </c>
      <c r="I6" s="88" t="s">
        <v>244</v>
      </c>
      <c r="J6" s="88">
        <v>15</v>
      </c>
      <c r="K6" s="89" t="s">
        <v>327</v>
      </c>
      <c r="L6" s="88">
        <v>20</v>
      </c>
      <c r="M6" s="89" t="s">
        <v>347</v>
      </c>
      <c r="P6" s="87" t="s">
        <v>215</v>
      </c>
      <c r="Q6" s="88">
        <v>10</v>
      </c>
      <c r="R6" s="88">
        <v>37</v>
      </c>
      <c r="S6" s="121" t="s">
        <v>361</v>
      </c>
    </row>
    <row r="7" spans="5:19" ht="17.25" thickBot="1">
      <c r="E7" s="115"/>
      <c r="F7" s="87" t="s">
        <v>237</v>
      </c>
      <c r="G7" s="88">
        <v>20</v>
      </c>
      <c r="H7" s="88">
        <v>2</v>
      </c>
      <c r="I7" s="88" t="s">
        <v>201</v>
      </c>
      <c r="J7" s="88">
        <v>10</v>
      </c>
      <c r="K7" s="88" t="s">
        <v>281</v>
      </c>
      <c r="L7" s="88">
        <v>15</v>
      </c>
      <c r="M7" s="88" t="s">
        <v>221</v>
      </c>
      <c r="P7" s="87" t="s">
        <v>178</v>
      </c>
      <c r="Q7" s="88">
        <v>17</v>
      </c>
      <c r="R7" s="88">
        <v>45</v>
      </c>
      <c r="S7" s="89" t="s">
        <v>362</v>
      </c>
    </row>
    <row r="8" spans="5:19" ht="23.25" thickBot="1">
      <c r="E8" s="90"/>
      <c r="F8" s="87" t="s">
        <v>252</v>
      </c>
      <c r="G8" s="88">
        <v>19</v>
      </c>
      <c r="H8" s="88">
        <v>10</v>
      </c>
      <c r="I8" s="88" t="s">
        <v>253</v>
      </c>
      <c r="J8" s="88">
        <v>21</v>
      </c>
      <c r="K8" s="89" t="s">
        <v>330</v>
      </c>
      <c r="L8" s="88">
        <v>31</v>
      </c>
      <c r="M8" s="89" t="s">
        <v>339</v>
      </c>
      <c r="P8" s="87" t="s">
        <v>183</v>
      </c>
      <c r="Q8" s="88">
        <v>20</v>
      </c>
      <c r="R8" s="88">
        <v>46</v>
      </c>
      <c r="S8" s="89" t="s">
        <v>363</v>
      </c>
    </row>
    <row r="9" spans="5:19" ht="23.25" thickBot="1">
      <c r="E9" s="115"/>
      <c r="F9" s="87" t="s">
        <v>197</v>
      </c>
      <c r="G9" s="88">
        <v>22</v>
      </c>
      <c r="H9" s="88">
        <v>10</v>
      </c>
      <c r="I9" s="88" t="s">
        <v>229</v>
      </c>
      <c r="J9" s="88">
        <v>21</v>
      </c>
      <c r="K9" s="88" t="s">
        <v>315</v>
      </c>
      <c r="L9" s="88">
        <v>32</v>
      </c>
      <c r="M9" s="89" t="s">
        <v>236</v>
      </c>
      <c r="P9" s="87" t="s">
        <v>202</v>
      </c>
      <c r="Q9" s="88">
        <v>31</v>
      </c>
      <c r="R9" s="88">
        <v>85</v>
      </c>
      <c r="S9" s="89" t="s">
        <v>248</v>
      </c>
    </row>
    <row r="10" spans="5:19" ht="16.5" customHeight="1" thickBot="1">
      <c r="E10" s="115"/>
      <c r="F10" s="87" t="s">
        <v>169</v>
      </c>
      <c r="G10" s="88">
        <v>9</v>
      </c>
      <c r="H10" s="88">
        <v>4</v>
      </c>
      <c r="I10" s="88" t="s">
        <v>174</v>
      </c>
      <c r="J10" s="88">
        <v>5</v>
      </c>
      <c r="K10" s="88" t="s">
        <v>317</v>
      </c>
      <c r="L10" s="88">
        <v>6</v>
      </c>
      <c r="M10" s="88" t="s">
        <v>181</v>
      </c>
      <c r="P10" s="87" t="s">
        <v>216</v>
      </c>
      <c r="Q10" s="88">
        <v>6</v>
      </c>
      <c r="R10" s="88">
        <v>16</v>
      </c>
      <c r="S10" s="89" t="s">
        <v>364</v>
      </c>
    </row>
    <row r="11" spans="5:19" ht="23.25" thickBot="1">
      <c r="E11" s="115"/>
      <c r="F11" s="87" t="s">
        <v>173</v>
      </c>
      <c r="G11" s="88">
        <v>8</v>
      </c>
      <c r="H11" s="88">
        <v>2</v>
      </c>
      <c r="I11" s="88" t="s">
        <v>218</v>
      </c>
      <c r="J11" s="88">
        <v>3</v>
      </c>
      <c r="K11" s="88" t="s">
        <v>210</v>
      </c>
      <c r="L11" s="88">
        <v>6</v>
      </c>
      <c r="M11" s="88" t="s">
        <v>221</v>
      </c>
      <c r="P11" s="87" t="s">
        <v>171</v>
      </c>
      <c r="Q11" s="88">
        <v>21</v>
      </c>
      <c r="R11" s="88">
        <v>83</v>
      </c>
      <c r="S11" s="121" t="s">
        <v>365</v>
      </c>
    </row>
    <row r="12" spans="5:19" ht="23.25" thickBot="1">
      <c r="E12" s="115"/>
      <c r="F12" s="87" t="s">
        <v>171</v>
      </c>
      <c r="G12" s="88">
        <v>21</v>
      </c>
      <c r="H12" s="88">
        <v>4</v>
      </c>
      <c r="I12" s="88" t="s">
        <v>199</v>
      </c>
      <c r="J12" s="88">
        <v>10</v>
      </c>
      <c r="K12" s="88" t="s">
        <v>316</v>
      </c>
      <c r="L12" s="88">
        <v>19</v>
      </c>
      <c r="M12" s="88" t="s">
        <v>278</v>
      </c>
      <c r="P12" s="87" t="s">
        <v>173</v>
      </c>
      <c r="Q12" s="88">
        <v>8</v>
      </c>
      <c r="R12" s="88">
        <v>48</v>
      </c>
      <c r="S12" s="122" t="s">
        <v>353</v>
      </c>
    </row>
    <row r="13" spans="5:19" ht="16.5" customHeight="1" thickBot="1">
      <c r="E13" s="115"/>
      <c r="F13" s="87" t="s">
        <v>241</v>
      </c>
      <c r="G13" s="88">
        <v>15</v>
      </c>
      <c r="H13" s="88">
        <v>5</v>
      </c>
      <c r="I13" s="88" t="s">
        <v>225</v>
      </c>
      <c r="J13" s="88">
        <v>9</v>
      </c>
      <c r="K13" s="88" t="s">
        <v>233</v>
      </c>
      <c r="L13" s="88">
        <v>14</v>
      </c>
      <c r="M13" s="88" t="s">
        <v>296</v>
      </c>
      <c r="P13" s="87" t="s">
        <v>175</v>
      </c>
      <c r="Q13" s="88">
        <v>10</v>
      </c>
      <c r="R13" s="88">
        <v>35</v>
      </c>
      <c r="S13" s="121" t="s">
        <v>301</v>
      </c>
    </row>
    <row r="14" spans="5:19" ht="16.5" customHeight="1" thickBot="1">
      <c r="E14" s="115"/>
      <c r="F14" s="87" t="s">
        <v>240</v>
      </c>
      <c r="G14" s="88">
        <v>13</v>
      </c>
      <c r="H14" s="88">
        <v>4</v>
      </c>
      <c r="I14" s="88" t="s">
        <v>184</v>
      </c>
      <c r="J14" s="88">
        <v>12</v>
      </c>
      <c r="K14" s="88" t="s">
        <v>244</v>
      </c>
      <c r="L14" s="88">
        <v>15</v>
      </c>
      <c r="M14" s="89" t="s">
        <v>294</v>
      </c>
      <c r="P14" s="87" t="s">
        <v>169</v>
      </c>
      <c r="Q14" s="88">
        <v>9</v>
      </c>
      <c r="R14" s="88">
        <v>86</v>
      </c>
      <c r="S14" s="122" t="s">
        <v>366</v>
      </c>
    </row>
    <row r="15" spans="5:19" ht="16.5" customHeight="1" thickBot="1">
      <c r="E15" s="115"/>
      <c r="F15" s="87" t="s">
        <v>175</v>
      </c>
      <c r="G15" s="88">
        <v>10</v>
      </c>
      <c r="H15" s="88">
        <v>3</v>
      </c>
      <c r="I15" s="88" t="s">
        <v>172</v>
      </c>
      <c r="J15" s="88">
        <v>4</v>
      </c>
      <c r="K15" s="88" t="s">
        <v>208</v>
      </c>
      <c r="L15" s="88">
        <v>12</v>
      </c>
      <c r="M15" s="89" t="s">
        <v>280</v>
      </c>
      <c r="P15" s="87" t="s">
        <v>177</v>
      </c>
      <c r="Q15" s="88">
        <v>8</v>
      </c>
      <c r="R15" s="88">
        <v>26</v>
      </c>
      <c r="S15" s="121" t="s">
        <v>367</v>
      </c>
    </row>
    <row r="16" spans="5:19" ht="16.5" customHeight="1" thickBot="1">
      <c r="E16" s="115"/>
      <c r="F16" s="87" t="s">
        <v>198</v>
      </c>
      <c r="G16" s="88">
        <v>15</v>
      </c>
      <c r="H16" s="88">
        <v>9</v>
      </c>
      <c r="I16" s="88" t="s">
        <v>233</v>
      </c>
      <c r="J16" s="88">
        <v>15</v>
      </c>
      <c r="K16" s="89" t="s">
        <v>205</v>
      </c>
      <c r="L16" s="88">
        <v>18</v>
      </c>
      <c r="M16" s="89" t="s">
        <v>280</v>
      </c>
      <c r="P16" s="87" t="s">
        <v>220</v>
      </c>
      <c r="Q16" s="88">
        <v>8</v>
      </c>
      <c r="R16" s="88">
        <v>25</v>
      </c>
      <c r="S16" s="121" t="s">
        <v>350</v>
      </c>
    </row>
    <row r="17" spans="5:19" ht="16.5" customHeight="1" thickBot="1">
      <c r="E17" s="115"/>
      <c r="F17" s="87" t="s">
        <v>177</v>
      </c>
      <c r="G17" s="88">
        <v>8</v>
      </c>
      <c r="H17" s="88">
        <v>1</v>
      </c>
      <c r="I17" s="88" t="s">
        <v>219</v>
      </c>
      <c r="J17" s="88">
        <v>7</v>
      </c>
      <c r="K17" s="88" t="s">
        <v>318</v>
      </c>
      <c r="L17" s="88">
        <v>10</v>
      </c>
      <c r="M17" s="89" t="s">
        <v>327</v>
      </c>
      <c r="P17" s="87" t="s">
        <v>222</v>
      </c>
      <c r="Q17" s="88">
        <v>10</v>
      </c>
      <c r="R17" s="88">
        <v>35</v>
      </c>
      <c r="S17" s="121" t="s">
        <v>301</v>
      </c>
    </row>
    <row r="18" spans="5:19" ht="23.25" thickBot="1">
      <c r="E18" s="116"/>
      <c r="F18" s="87" t="s">
        <v>227</v>
      </c>
      <c r="G18" s="88">
        <v>22</v>
      </c>
      <c r="H18" s="88">
        <v>6</v>
      </c>
      <c r="I18" s="88" t="s">
        <v>228</v>
      </c>
      <c r="J18" s="88">
        <v>17</v>
      </c>
      <c r="K18" s="88" t="s">
        <v>319</v>
      </c>
      <c r="L18" s="88">
        <v>29</v>
      </c>
      <c r="M18" s="89" t="s">
        <v>299</v>
      </c>
      <c r="P18" s="87" t="s">
        <v>224</v>
      </c>
      <c r="Q18" s="88">
        <v>8</v>
      </c>
      <c r="R18" s="88">
        <v>21</v>
      </c>
      <c r="S18" s="89" t="s">
        <v>377</v>
      </c>
    </row>
    <row r="19" spans="5:19" ht="16.5" customHeight="1" thickBot="1">
      <c r="E19" s="116"/>
      <c r="F19" s="87" t="s">
        <v>202</v>
      </c>
      <c r="G19" s="88">
        <v>31</v>
      </c>
      <c r="H19" s="88">
        <v>3</v>
      </c>
      <c r="I19" s="88" t="s">
        <v>201</v>
      </c>
      <c r="J19" s="88">
        <v>22</v>
      </c>
      <c r="K19" s="88" t="s">
        <v>193</v>
      </c>
      <c r="L19" s="88">
        <v>42</v>
      </c>
      <c r="M19" s="89" t="s">
        <v>346</v>
      </c>
      <c r="P19" s="87" t="s">
        <v>227</v>
      </c>
      <c r="Q19" s="88">
        <v>22</v>
      </c>
      <c r="R19" s="88">
        <v>58</v>
      </c>
      <c r="S19" s="89" t="s">
        <v>359</v>
      </c>
    </row>
    <row r="20" spans="5:19" ht="23.25" thickBot="1">
      <c r="E20" s="114"/>
      <c r="F20" s="87" t="s">
        <v>238</v>
      </c>
      <c r="G20" s="88">
        <v>18</v>
      </c>
      <c r="H20" s="88">
        <v>7</v>
      </c>
      <c r="I20" s="88" t="s">
        <v>239</v>
      </c>
      <c r="J20" s="88">
        <v>24</v>
      </c>
      <c r="K20" s="89" t="s">
        <v>304</v>
      </c>
      <c r="L20" s="88">
        <v>25</v>
      </c>
      <c r="M20" s="89" t="s">
        <v>352</v>
      </c>
      <c r="P20" s="87" t="s">
        <v>197</v>
      </c>
      <c r="Q20" s="88">
        <v>22</v>
      </c>
      <c r="R20" s="88">
        <v>75</v>
      </c>
      <c r="S20" s="121" t="s">
        <v>369</v>
      </c>
    </row>
    <row r="21" spans="5:19" ht="17.25" thickBot="1">
      <c r="E21" s="115"/>
      <c r="F21" s="87" t="s">
        <v>215</v>
      </c>
      <c r="G21" s="88">
        <v>10</v>
      </c>
      <c r="H21" s="88">
        <v>4</v>
      </c>
      <c r="I21" s="88" t="s">
        <v>208</v>
      </c>
      <c r="J21" s="88">
        <v>5</v>
      </c>
      <c r="K21" s="88" t="s">
        <v>281</v>
      </c>
      <c r="L21" s="88">
        <v>14</v>
      </c>
      <c r="M21" s="89" t="s">
        <v>279</v>
      </c>
      <c r="P21" s="87" t="s">
        <v>230</v>
      </c>
      <c r="Q21" s="88">
        <v>31</v>
      </c>
      <c r="R21" s="88">
        <v>103</v>
      </c>
      <c r="S21" s="121" t="s">
        <v>370</v>
      </c>
    </row>
    <row r="22" spans="5:19" ht="16.5" customHeight="1" thickBot="1">
      <c r="E22" s="115"/>
      <c r="F22" s="87" t="s">
        <v>230</v>
      </c>
      <c r="G22" s="88">
        <v>31</v>
      </c>
      <c r="H22" s="88">
        <v>21</v>
      </c>
      <c r="I22" s="88" t="s">
        <v>231</v>
      </c>
      <c r="J22" s="88">
        <v>33</v>
      </c>
      <c r="K22" s="89" t="s">
        <v>234</v>
      </c>
      <c r="L22" s="88">
        <v>46</v>
      </c>
      <c r="M22" s="89" t="s">
        <v>295</v>
      </c>
      <c r="P22" s="87" t="s">
        <v>232</v>
      </c>
      <c r="Q22" s="88">
        <v>14</v>
      </c>
      <c r="R22" s="88">
        <v>37</v>
      </c>
      <c r="S22" s="89" t="s">
        <v>359</v>
      </c>
    </row>
    <row r="23" spans="5:19" ht="16.5" customHeight="1" thickBot="1">
      <c r="E23" s="116"/>
      <c r="F23" s="87" t="s">
        <v>232</v>
      </c>
      <c r="G23" s="88">
        <v>14</v>
      </c>
      <c r="H23" s="88">
        <v>4</v>
      </c>
      <c r="I23" s="88" t="s">
        <v>203</v>
      </c>
      <c r="J23" s="88">
        <v>15</v>
      </c>
      <c r="K23" s="89" t="s">
        <v>320</v>
      </c>
      <c r="L23" s="88">
        <v>21</v>
      </c>
      <c r="M23" s="89" t="s">
        <v>329</v>
      </c>
      <c r="P23" s="87" t="s">
        <v>198</v>
      </c>
      <c r="Q23" s="88">
        <v>15</v>
      </c>
      <c r="R23" s="88">
        <v>38</v>
      </c>
      <c r="S23" s="89" t="s">
        <v>351</v>
      </c>
    </row>
    <row r="24" spans="5:19" ht="17.25" thickBot="1">
      <c r="E24" s="114"/>
      <c r="F24" s="87" t="s">
        <v>242</v>
      </c>
      <c r="G24" s="88">
        <v>12</v>
      </c>
      <c r="H24" s="88">
        <v>8</v>
      </c>
      <c r="I24" s="88" t="s">
        <v>181</v>
      </c>
      <c r="J24" s="88">
        <v>12</v>
      </c>
      <c r="K24" s="89" t="s">
        <v>205</v>
      </c>
      <c r="L24" s="88">
        <v>18</v>
      </c>
      <c r="M24" s="89" t="s">
        <v>329</v>
      </c>
      <c r="P24" s="87" t="s">
        <v>237</v>
      </c>
      <c r="Q24" s="88">
        <v>20</v>
      </c>
      <c r="R24" s="88">
        <v>250</v>
      </c>
      <c r="S24" s="122" t="s">
        <v>371</v>
      </c>
    </row>
    <row r="25" spans="5:19" ht="17.25" thickBot="1">
      <c r="E25" s="115"/>
      <c r="F25" s="87" t="s">
        <v>183</v>
      </c>
      <c r="G25" s="88">
        <v>20</v>
      </c>
      <c r="H25" s="88">
        <v>11</v>
      </c>
      <c r="I25" s="88" t="s">
        <v>209</v>
      </c>
      <c r="J25" s="88">
        <v>19</v>
      </c>
      <c r="K25" s="88" t="s">
        <v>315</v>
      </c>
      <c r="L25" s="88">
        <v>31</v>
      </c>
      <c r="M25" s="89" t="s">
        <v>345</v>
      </c>
      <c r="P25" s="87" t="s">
        <v>238</v>
      </c>
      <c r="Q25" s="88">
        <v>18</v>
      </c>
      <c r="R25" s="88">
        <v>43</v>
      </c>
      <c r="S25" s="89" t="s">
        <v>372</v>
      </c>
    </row>
    <row r="26" spans="5:19" ht="23.25" thickBot="1">
      <c r="E26" s="115"/>
      <c r="F26" s="87" t="s">
        <v>220</v>
      </c>
      <c r="G26" s="88">
        <v>8</v>
      </c>
      <c r="H26" s="88">
        <v>6</v>
      </c>
      <c r="I26" s="88" t="s">
        <v>221</v>
      </c>
      <c r="J26" s="88">
        <v>9</v>
      </c>
      <c r="K26" s="89" t="s">
        <v>293</v>
      </c>
      <c r="L26" s="88">
        <v>13</v>
      </c>
      <c r="M26" s="89" t="s">
        <v>339</v>
      </c>
      <c r="P26" s="87" t="s">
        <v>240</v>
      </c>
      <c r="Q26" s="88">
        <v>13</v>
      </c>
      <c r="R26" s="88">
        <v>28</v>
      </c>
      <c r="S26" s="89" t="s">
        <v>373</v>
      </c>
    </row>
    <row r="27" spans="5:19" ht="17.25" thickBot="1">
      <c r="E27" s="115"/>
      <c r="F27" s="87" t="s">
        <v>224</v>
      </c>
      <c r="G27" s="88">
        <v>8</v>
      </c>
      <c r="H27" s="88">
        <v>3</v>
      </c>
      <c r="I27" s="88" t="s">
        <v>210</v>
      </c>
      <c r="J27" s="88">
        <v>7</v>
      </c>
      <c r="K27" s="88" t="s">
        <v>318</v>
      </c>
      <c r="L27" s="88">
        <v>13</v>
      </c>
      <c r="M27" s="89" t="s">
        <v>339</v>
      </c>
      <c r="P27" s="87" t="s">
        <v>241</v>
      </c>
      <c r="Q27" s="88">
        <v>15</v>
      </c>
      <c r="R27" s="88">
        <v>59</v>
      </c>
      <c r="S27" s="121" t="s">
        <v>374</v>
      </c>
    </row>
    <row r="28" spans="5:19" ht="17.25" thickBot="1">
      <c r="E28" s="115"/>
      <c r="F28" s="87" t="s">
        <v>216</v>
      </c>
      <c r="G28" s="88">
        <v>6</v>
      </c>
      <c r="H28" s="88">
        <v>0</v>
      </c>
      <c r="I28" s="88" t="s">
        <v>217</v>
      </c>
      <c r="J28" s="88">
        <v>7</v>
      </c>
      <c r="K28" s="89" t="s">
        <v>282</v>
      </c>
      <c r="L28" s="88">
        <v>10</v>
      </c>
      <c r="M28" s="89" t="s">
        <v>347</v>
      </c>
      <c r="P28" s="87" t="s">
        <v>242</v>
      </c>
      <c r="Q28" s="88">
        <v>12</v>
      </c>
      <c r="R28" s="88">
        <v>26</v>
      </c>
      <c r="S28" s="89" t="s">
        <v>355</v>
      </c>
    </row>
    <row r="29" spans="5:19" ht="23.25" thickBot="1">
      <c r="E29" s="115"/>
      <c r="F29" s="87" t="s">
        <v>178</v>
      </c>
      <c r="G29" s="88">
        <v>17</v>
      </c>
      <c r="H29" s="88">
        <v>6</v>
      </c>
      <c r="I29" s="88" t="s">
        <v>194</v>
      </c>
      <c r="J29" s="88">
        <v>21</v>
      </c>
      <c r="K29" s="89" t="s">
        <v>284</v>
      </c>
      <c r="L29" s="88">
        <v>30</v>
      </c>
      <c r="M29" s="89" t="s">
        <v>328</v>
      </c>
      <c r="P29" s="87" t="s">
        <v>245</v>
      </c>
      <c r="Q29" s="88">
        <v>12</v>
      </c>
      <c r="R29" s="88">
        <v>38</v>
      </c>
      <c r="S29" s="121" t="s">
        <v>343</v>
      </c>
    </row>
    <row r="30" spans="5:19" ht="23.25" thickBot="1">
      <c r="E30" s="124"/>
      <c r="F30" s="87" t="s">
        <v>245</v>
      </c>
      <c r="G30" s="88">
        <v>12</v>
      </c>
      <c r="H30" s="88">
        <v>10</v>
      </c>
      <c r="I30" s="88" t="s">
        <v>246</v>
      </c>
      <c r="J30" s="88">
        <v>17</v>
      </c>
      <c r="K30" s="89" t="s">
        <v>298</v>
      </c>
      <c r="L30" s="88">
        <v>22</v>
      </c>
      <c r="M30" s="89" t="s">
        <v>321</v>
      </c>
      <c r="P30" s="87" t="s">
        <v>249</v>
      </c>
      <c r="Q30" s="88">
        <v>6</v>
      </c>
      <c r="R30" s="88">
        <v>21</v>
      </c>
      <c r="S30" s="121" t="s">
        <v>301</v>
      </c>
    </row>
    <row r="31" spans="5:19" ht="23.25" thickBot="1">
      <c r="E31" s="124"/>
      <c r="F31" s="87" t="s">
        <v>222</v>
      </c>
      <c r="G31" s="88">
        <v>10</v>
      </c>
      <c r="H31" s="88">
        <v>2</v>
      </c>
      <c r="I31" s="88" t="s">
        <v>223</v>
      </c>
      <c r="J31" s="88">
        <v>3</v>
      </c>
      <c r="K31" s="88" t="s">
        <v>172</v>
      </c>
      <c r="L31" s="88">
        <v>19</v>
      </c>
      <c r="M31" s="89" t="s">
        <v>348</v>
      </c>
      <c r="P31" s="87" t="s">
        <v>250</v>
      </c>
      <c r="Q31" s="88">
        <v>12</v>
      </c>
      <c r="R31" s="88">
        <v>33</v>
      </c>
      <c r="S31" s="89" t="s">
        <v>375</v>
      </c>
    </row>
    <row r="32" spans="5:19" ht="23.25" thickBot="1">
      <c r="E32" s="116"/>
      <c r="F32" s="87" t="s">
        <v>180</v>
      </c>
      <c r="G32" s="88">
        <v>15</v>
      </c>
      <c r="H32" s="88">
        <v>12</v>
      </c>
      <c r="I32" s="88" t="s">
        <v>214</v>
      </c>
      <c r="J32" s="88">
        <v>20</v>
      </c>
      <c r="K32" s="89" t="s">
        <v>304</v>
      </c>
      <c r="L32" s="88">
        <v>32</v>
      </c>
      <c r="M32" s="89" t="s">
        <v>322</v>
      </c>
      <c r="P32" s="87" t="s">
        <v>251</v>
      </c>
      <c r="Q32" s="88">
        <v>30</v>
      </c>
      <c r="R32" s="88">
        <v>105</v>
      </c>
      <c r="S32" s="121" t="s">
        <v>301</v>
      </c>
    </row>
    <row r="33" spans="5:20" ht="23.25" thickBot="1">
      <c r="E33" s="124"/>
      <c r="F33" s="87" t="s">
        <v>251</v>
      </c>
      <c r="G33" s="88">
        <v>30</v>
      </c>
      <c r="H33" s="88">
        <v>18</v>
      </c>
      <c r="I33" s="88" t="s">
        <v>233</v>
      </c>
      <c r="J33" s="88">
        <v>47</v>
      </c>
      <c r="K33" s="89" t="s">
        <v>323</v>
      </c>
      <c r="L33" s="88">
        <v>71</v>
      </c>
      <c r="M33" s="89" t="s">
        <v>354</v>
      </c>
      <c r="P33" s="87" t="s">
        <v>252</v>
      </c>
      <c r="Q33" s="88">
        <v>19</v>
      </c>
      <c r="R33" s="88">
        <v>53</v>
      </c>
      <c r="S33" s="89" t="s">
        <v>376</v>
      </c>
    </row>
    <row r="34" spans="5:20" ht="17.25" thickBot="1">
      <c r="E34" s="117" t="s">
        <v>276</v>
      </c>
      <c r="F34" s="118"/>
      <c r="G34" s="93">
        <v>1137</v>
      </c>
      <c r="H34" s="94">
        <v>742</v>
      </c>
      <c r="I34" s="94" t="s">
        <v>277</v>
      </c>
      <c r="J34" s="93">
        <v>1691</v>
      </c>
      <c r="K34" s="123" t="s">
        <v>331</v>
      </c>
      <c r="L34" s="93">
        <v>2463</v>
      </c>
      <c r="M34" s="123" t="s">
        <v>355</v>
      </c>
      <c r="P34" s="95"/>
      <c r="Q34" s="93">
        <f>SUM(Q3:Q33)</f>
        <v>530</v>
      </c>
      <c r="R34" s="93">
        <f>SUM(R3:R33)</f>
        <v>1857</v>
      </c>
      <c r="S34" s="125" t="s">
        <v>368</v>
      </c>
      <c r="T34">
        <f>R34/Q34</f>
        <v>3.5037735849056606</v>
      </c>
    </row>
    <row r="35" spans="5:20" ht="18" thickTop="1" thickBot="1">
      <c r="E35" s="182" t="s">
        <v>385</v>
      </c>
      <c r="F35" s="75"/>
      <c r="G35" s="75"/>
      <c r="H35" s="75"/>
      <c r="I35" s="75"/>
      <c r="J35" s="106" t="s">
        <v>289</v>
      </c>
      <c r="K35" s="107"/>
      <c r="L35" s="106" t="s">
        <v>288</v>
      </c>
      <c r="M35" s="106" t="s">
        <v>289</v>
      </c>
      <c r="N35" s="106" t="s">
        <v>288</v>
      </c>
      <c r="O35" s="106" t="s">
        <v>289</v>
      </c>
      <c r="P35" s="106"/>
      <c r="Q35" s="188" t="s">
        <v>286</v>
      </c>
      <c r="R35" s="188" t="s">
        <v>287</v>
      </c>
      <c r="S35" s="188" t="s">
        <v>288</v>
      </c>
      <c r="T35" s="188" t="s">
        <v>289</v>
      </c>
    </row>
    <row r="36" spans="5:20" ht="24" thickTop="1" thickBot="1">
      <c r="E36" s="108"/>
      <c r="F36" s="101" t="s">
        <v>182</v>
      </c>
      <c r="G36" s="102">
        <v>11</v>
      </c>
      <c r="H36" s="102">
        <v>2</v>
      </c>
      <c r="I36" s="103" t="s">
        <v>176</v>
      </c>
      <c r="J36" s="98">
        <v>5</v>
      </c>
      <c r="K36" s="99" t="s">
        <v>229</v>
      </c>
      <c r="L36" s="98">
        <v>6</v>
      </c>
      <c r="M36" s="99" t="s">
        <v>209</v>
      </c>
      <c r="N36" s="98">
        <v>8</v>
      </c>
      <c r="O36" s="99" t="s">
        <v>235</v>
      </c>
      <c r="P36" s="99"/>
      <c r="Q36" s="184" t="s">
        <v>167</v>
      </c>
      <c r="R36" s="185">
        <v>22</v>
      </c>
      <c r="S36" s="185">
        <v>63</v>
      </c>
      <c r="T36" s="186" t="s">
        <v>386</v>
      </c>
    </row>
    <row r="37" spans="5:20" ht="23.25" thickBot="1">
      <c r="E37" s="109"/>
      <c r="F37" s="100" t="s">
        <v>190</v>
      </c>
      <c r="G37" s="98">
        <v>127</v>
      </c>
      <c r="H37" s="98">
        <v>182</v>
      </c>
      <c r="I37" s="99" t="s">
        <v>191</v>
      </c>
      <c r="J37" s="98">
        <v>317</v>
      </c>
      <c r="K37" s="99" t="s">
        <v>283</v>
      </c>
      <c r="L37" s="98">
        <v>346</v>
      </c>
      <c r="M37" s="99" t="s">
        <v>336</v>
      </c>
      <c r="N37" s="98">
        <v>424</v>
      </c>
      <c r="O37" s="99" t="s">
        <v>358</v>
      </c>
      <c r="P37" s="99"/>
      <c r="Q37" s="187" t="s">
        <v>169</v>
      </c>
      <c r="R37" s="185">
        <v>13</v>
      </c>
      <c r="S37" s="185">
        <v>108</v>
      </c>
      <c r="T37" s="186" t="s">
        <v>387</v>
      </c>
    </row>
    <row r="38" spans="5:20" ht="23.25" thickBot="1">
      <c r="E38" s="109"/>
      <c r="F38" s="100" t="s">
        <v>185</v>
      </c>
      <c r="G38" s="98">
        <v>86</v>
      </c>
      <c r="H38" s="98">
        <v>55</v>
      </c>
      <c r="I38" s="99" t="s">
        <v>186</v>
      </c>
      <c r="J38" s="98">
        <v>103</v>
      </c>
      <c r="K38" s="99" t="s">
        <v>280</v>
      </c>
      <c r="L38" s="98">
        <v>123</v>
      </c>
      <c r="M38" s="99" t="s">
        <v>191</v>
      </c>
      <c r="N38" s="98">
        <v>169</v>
      </c>
      <c r="O38" s="99" t="s">
        <v>349</v>
      </c>
      <c r="P38" s="99"/>
      <c r="Q38" s="187" t="s">
        <v>171</v>
      </c>
      <c r="R38" s="185">
        <v>30</v>
      </c>
      <c r="S38" s="185">
        <v>101</v>
      </c>
      <c r="T38" s="186" t="s">
        <v>388</v>
      </c>
    </row>
    <row r="39" spans="5:20" ht="23.25" thickBot="1">
      <c r="E39" s="109"/>
      <c r="F39" s="100" t="s">
        <v>212</v>
      </c>
      <c r="G39" s="98">
        <v>21</v>
      </c>
      <c r="H39" s="98">
        <v>6</v>
      </c>
      <c r="I39" s="99" t="s">
        <v>203</v>
      </c>
      <c r="J39" s="98">
        <v>16</v>
      </c>
      <c r="K39" s="99" t="s">
        <v>302</v>
      </c>
      <c r="L39" s="98">
        <v>18</v>
      </c>
      <c r="M39" s="99" t="s">
        <v>325</v>
      </c>
      <c r="N39" s="98">
        <v>22</v>
      </c>
      <c r="O39" s="99" t="s">
        <v>357</v>
      </c>
      <c r="P39" s="99"/>
      <c r="Q39" s="187" t="s">
        <v>173</v>
      </c>
      <c r="R39" s="185">
        <v>16</v>
      </c>
      <c r="S39" s="185">
        <v>47</v>
      </c>
      <c r="T39" s="186" t="s">
        <v>389</v>
      </c>
    </row>
    <row r="40" spans="5:20" ht="23.25" thickBot="1">
      <c r="E40" s="109"/>
      <c r="F40" s="100" t="s">
        <v>167</v>
      </c>
      <c r="G40" s="98">
        <v>22</v>
      </c>
      <c r="H40" s="98">
        <v>3</v>
      </c>
      <c r="I40" s="99" t="s">
        <v>168</v>
      </c>
      <c r="J40" s="98">
        <v>7</v>
      </c>
      <c r="K40" s="99" t="s">
        <v>179</v>
      </c>
      <c r="L40" s="98">
        <v>9</v>
      </c>
      <c r="M40" s="99" t="s">
        <v>292</v>
      </c>
      <c r="N40" s="98">
        <v>29</v>
      </c>
      <c r="O40" s="99" t="s">
        <v>299</v>
      </c>
      <c r="P40" s="99"/>
      <c r="Q40" s="187" t="s">
        <v>175</v>
      </c>
      <c r="R40" s="185">
        <v>17</v>
      </c>
      <c r="S40" s="185">
        <v>63</v>
      </c>
      <c r="T40" s="186" t="s">
        <v>390</v>
      </c>
    </row>
    <row r="41" spans="5:20" ht="23.25" thickBot="1">
      <c r="E41" s="109"/>
      <c r="F41" s="100" t="s">
        <v>177</v>
      </c>
      <c r="G41" s="98">
        <v>17</v>
      </c>
      <c r="H41" s="98">
        <v>3</v>
      </c>
      <c r="I41" s="99" t="s">
        <v>176</v>
      </c>
      <c r="J41" s="98">
        <v>7</v>
      </c>
      <c r="K41" s="99" t="s">
        <v>292</v>
      </c>
      <c r="L41" s="98">
        <v>9</v>
      </c>
      <c r="M41" s="99" t="s">
        <v>253</v>
      </c>
      <c r="N41" s="98">
        <v>19</v>
      </c>
      <c r="O41" s="99" t="s">
        <v>297</v>
      </c>
      <c r="P41" s="99"/>
      <c r="Q41" s="187" t="s">
        <v>177</v>
      </c>
      <c r="R41" s="185">
        <v>17</v>
      </c>
      <c r="S41" s="185">
        <v>54</v>
      </c>
      <c r="T41" s="186" t="s">
        <v>391</v>
      </c>
    </row>
    <row r="42" spans="5:20" ht="23.25" thickBot="1">
      <c r="E42" s="96"/>
      <c r="F42" s="100" t="s">
        <v>173</v>
      </c>
      <c r="G42" s="98">
        <v>16</v>
      </c>
      <c r="H42" s="98">
        <v>7</v>
      </c>
      <c r="I42" s="99" t="s">
        <v>174</v>
      </c>
      <c r="J42" s="98">
        <v>12</v>
      </c>
      <c r="K42" s="99" t="s">
        <v>221</v>
      </c>
      <c r="L42" s="98">
        <v>13</v>
      </c>
      <c r="M42" s="99" t="s">
        <v>207</v>
      </c>
      <c r="N42" s="98">
        <v>17</v>
      </c>
      <c r="O42" s="99" t="s">
        <v>234</v>
      </c>
      <c r="P42" s="99"/>
      <c r="Q42" s="187" t="s">
        <v>178</v>
      </c>
      <c r="R42" s="185">
        <v>19</v>
      </c>
      <c r="S42" s="185">
        <v>72</v>
      </c>
      <c r="T42" s="186" t="s">
        <v>392</v>
      </c>
    </row>
    <row r="43" spans="5:20" ht="23.25" thickBot="1">
      <c r="E43" s="109"/>
      <c r="F43" s="100" t="s">
        <v>204</v>
      </c>
      <c r="G43" s="98">
        <v>6</v>
      </c>
      <c r="H43" s="98">
        <v>6</v>
      </c>
      <c r="I43" s="99" t="s">
        <v>205</v>
      </c>
      <c r="J43" s="98">
        <v>14</v>
      </c>
      <c r="K43" s="99" t="s">
        <v>300</v>
      </c>
      <c r="L43" s="98">
        <v>17</v>
      </c>
      <c r="M43" s="99" t="s">
        <v>342</v>
      </c>
      <c r="N43" s="98">
        <v>21</v>
      </c>
      <c r="O43" s="99" t="s">
        <v>301</v>
      </c>
      <c r="P43" s="99"/>
      <c r="Q43" s="187" t="s">
        <v>180</v>
      </c>
      <c r="R43" s="185">
        <v>15</v>
      </c>
      <c r="S43" s="185">
        <v>34</v>
      </c>
      <c r="T43" s="186" t="s">
        <v>338</v>
      </c>
    </row>
    <row r="44" spans="5:20" ht="23.25" thickBot="1">
      <c r="E44" s="109"/>
      <c r="F44" s="100" t="s">
        <v>175</v>
      </c>
      <c r="G44" s="98">
        <v>17</v>
      </c>
      <c r="H44" s="98">
        <v>3</v>
      </c>
      <c r="I44" s="99" t="s">
        <v>176</v>
      </c>
      <c r="J44" s="98">
        <v>8</v>
      </c>
      <c r="K44" s="99" t="s">
        <v>291</v>
      </c>
      <c r="L44" s="98">
        <v>9</v>
      </c>
      <c r="M44" s="99" t="s">
        <v>253</v>
      </c>
      <c r="N44" s="98">
        <v>16</v>
      </c>
      <c r="O44" s="99" t="s">
        <v>356</v>
      </c>
      <c r="P44" s="99"/>
      <c r="Q44" s="187" t="s">
        <v>182</v>
      </c>
      <c r="R44" s="185">
        <v>11</v>
      </c>
      <c r="S44" s="185">
        <v>110</v>
      </c>
      <c r="T44" s="186" t="s">
        <v>393</v>
      </c>
    </row>
    <row r="45" spans="5:20" ht="17.25" thickBot="1">
      <c r="E45" s="110"/>
      <c r="F45" s="100" t="s">
        <v>178</v>
      </c>
      <c r="G45" s="98">
        <v>19</v>
      </c>
      <c r="H45" s="98">
        <v>6</v>
      </c>
      <c r="I45" s="99" t="s">
        <v>179</v>
      </c>
      <c r="J45" s="98">
        <v>12</v>
      </c>
      <c r="K45" s="99" t="s">
        <v>226</v>
      </c>
      <c r="L45" s="98">
        <v>13</v>
      </c>
      <c r="M45" s="99" t="s">
        <v>231</v>
      </c>
      <c r="N45" s="98">
        <v>20</v>
      </c>
      <c r="O45" s="99" t="s">
        <v>357</v>
      </c>
      <c r="P45" s="99"/>
      <c r="Q45" s="187" t="s">
        <v>183</v>
      </c>
      <c r="R45" s="185">
        <v>13</v>
      </c>
      <c r="S45" s="185">
        <v>33</v>
      </c>
      <c r="T45" s="186" t="s">
        <v>394</v>
      </c>
    </row>
    <row r="46" spans="5:20" ht="23.25" thickBot="1">
      <c r="E46" s="111"/>
      <c r="F46" s="97" t="s">
        <v>200</v>
      </c>
      <c r="G46" s="98">
        <v>10</v>
      </c>
      <c r="H46" s="98">
        <v>1</v>
      </c>
      <c r="I46" s="99" t="s">
        <v>201</v>
      </c>
      <c r="J46" s="98">
        <v>4</v>
      </c>
      <c r="K46" s="99" t="s">
        <v>208</v>
      </c>
      <c r="L46" s="98">
        <v>6</v>
      </c>
      <c r="M46" s="99" t="s">
        <v>233</v>
      </c>
      <c r="N46" s="98">
        <v>10</v>
      </c>
      <c r="O46" s="99" t="s">
        <v>205</v>
      </c>
      <c r="P46" s="99"/>
      <c r="Q46" s="184" t="s">
        <v>185</v>
      </c>
      <c r="R46" s="185">
        <v>86</v>
      </c>
      <c r="S46" s="185">
        <v>286</v>
      </c>
      <c r="T46" s="186" t="s">
        <v>395</v>
      </c>
    </row>
    <row r="47" spans="5:20" ht="23.25" thickBot="1">
      <c r="E47" s="110"/>
      <c r="F47" s="100" t="s">
        <v>202</v>
      </c>
      <c r="G47" s="98">
        <v>17</v>
      </c>
      <c r="H47" s="98">
        <v>5</v>
      </c>
      <c r="I47" s="99" t="s">
        <v>203</v>
      </c>
      <c r="J47" s="98">
        <v>7</v>
      </c>
      <c r="K47" s="99" t="s">
        <v>292</v>
      </c>
      <c r="L47" s="98">
        <v>8</v>
      </c>
      <c r="M47" s="99" t="s">
        <v>291</v>
      </c>
      <c r="N47" s="98">
        <v>18</v>
      </c>
      <c r="O47" s="99" t="s">
        <v>234</v>
      </c>
      <c r="P47" s="99"/>
      <c r="Q47" s="187" t="s">
        <v>187</v>
      </c>
      <c r="R47" s="185">
        <v>28</v>
      </c>
      <c r="S47" s="185">
        <v>84</v>
      </c>
      <c r="T47" s="186" t="s">
        <v>396</v>
      </c>
    </row>
    <row r="48" spans="5:20" ht="17.25" thickBot="1">
      <c r="E48" s="110"/>
      <c r="F48" s="97" t="s">
        <v>195</v>
      </c>
      <c r="G48" s="98">
        <v>19</v>
      </c>
      <c r="H48" s="98">
        <v>16</v>
      </c>
      <c r="I48" s="99" t="s">
        <v>196</v>
      </c>
      <c r="J48" s="98">
        <v>27</v>
      </c>
      <c r="K48" s="99" t="s">
        <v>298</v>
      </c>
      <c r="L48" s="98">
        <v>32</v>
      </c>
      <c r="M48" s="99" t="s">
        <v>340</v>
      </c>
      <c r="N48" s="98">
        <v>43</v>
      </c>
      <c r="O48" s="99" t="s">
        <v>337</v>
      </c>
      <c r="P48" s="99"/>
      <c r="Q48" s="184" t="s">
        <v>190</v>
      </c>
      <c r="R48" s="185">
        <v>127</v>
      </c>
      <c r="S48" s="185">
        <v>592</v>
      </c>
      <c r="T48" s="186" t="s">
        <v>397</v>
      </c>
    </row>
    <row r="49" spans="5:20" ht="17.25" thickBot="1">
      <c r="E49" s="110"/>
      <c r="F49" s="97" t="s">
        <v>183</v>
      </c>
      <c r="G49" s="98">
        <v>13</v>
      </c>
      <c r="H49" s="98">
        <v>4</v>
      </c>
      <c r="I49" s="99" t="s">
        <v>184</v>
      </c>
      <c r="J49" s="98">
        <v>15</v>
      </c>
      <c r="K49" s="99" t="s">
        <v>294</v>
      </c>
      <c r="L49" s="98">
        <v>17</v>
      </c>
      <c r="M49" s="99" t="s">
        <v>247</v>
      </c>
      <c r="N49" s="98">
        <v>21</v>
      </c>
      <c r="O49" s="99" t="s">
        <v>326</v>
      </c>
      <c r="P49" s="99"/>
      <c r="Q49" s="184" t="s">
        <v>195</v>
      </c>
      <c r="R49" s="185">
        <v>19</v>
      </c>
      <c r="S49" s="185">
        <v>59</v>
      </c>
      <c r="T49" s="186" t="s">
        <v>398</v>
      </c>
    </row>
    <row r="50" spans="5:20" ht="23.25" thickBot="1">
      <c r="E50" s="111"/>
      <c r="F50" s="97" t="s">
        <v>206</v>
      </c>
      <c r="G50" s="98">
        <v>21</v>
      </c>
      <c r="H50" s="98">
        <v>17</v>
      </c>
      <c r="I50" s="99" t="s">
        <v>207</v>
      </c>
      <c r="J50" s="98">
        <v>23</v>
      </c>
      <c r="K50" s="99" t="s">
        <v>211</v>
      </c>
      <c r="L50" s="98">
        <v>24</v>
      </c>
      <c r="M50" s="99" t="s">
        <v>335</v>
      </c>
      <c r="N50" s="98">
        <v>31</v>
      </c>
      <c r="O50" s="99" t="s">
        <v>295</v>
      </c>
      <c r="P50" s="99"/>
      <c r="Q50" s="184" t="s">
        <v>197</v>
      </c>
      <c r="R50" s="185">
        <v>34</v>
      </c>
      <c r="S50" s="185">
        <v>106</v>
      </c>
      <c r="T50" s="186" t="s">
        <v>399</v>
      </c>
    </row>
    <row r="51" spans="5:20" ht="23.25" thickBot="1">
      <c r="E51" s="109"/>
      <c r="F51" s="100" t="s">
        <v>171</v>
      </c>
      <c r="G51" s="98">
        <v>30</v>
      </c>
      <c r="H51" s="98">
        <v>9</v>
      </c>
      <c r="I51" s="99" t="s">
        <v>172</v>
      </c>
      <c r="J51" s="98">
        <v>18</v>
      </c>
      <c r="K51" s="99" t="s">
        <v>233</v>
      </c>
      <c r="L51" s="98">
        <v>26</v>
      </c>
      <c r="M51" s="99" t="s">
        <v>334</v>
      </c>
      <c r="N51" s="98">
        <v>31</v>
      </c>
      <c r="O51" s="99" t="s">
        <v>324</v>
      </c>
      <c r="P51" s="99"/>
      <c r="Q51" s="187" t="s">
        <v>198</v>
      </c>
      <c r="R51" s="185">
        <v>27</v>
      </c>
      <c r="S51" s="185">
        <v>81</v>
      </c>
      <c r="T51" s="186" t="s">
        <v>396</v>
      </c>
    </row>
    <row r="52" spans="5:20" ht="23.25" thickBot="1">
      <c r="E52" s="109"/>
      <c r="F52" s="100" t="s">
        <v>187</v>
      </c>
      <c r="G52" s="98">
        <v>28</v>
      </c>
      <c r="H52" s="98">
        <v>16</v>
      </c>
      <c r="I52" s="99" t="s">
        <v>188</v>
      </c>
      <c r="J52" s="98">
        <v>28</v>
      </c>
      <c r="K52" s="99" t="s">
        <v>205</v>
      </c>
      <c r="L52" s="98">
        <v>32</v>
      </c>
      <c r="M52" s="99" t="s">
        <v>335</v>
      </c>
      <c r="N52" s="98">
        <v>39</v>
      </c>
      <c r="O52" s="99" t="s">
        <v>352</v>
      </c>
      <c r="P52" s="99"/>
      <c r="Q52" s="187" t="s">
        <v>200</v>
      </c>
      <c r="R52" s="185">
        <v>10</v>
      </c>
      <c r="S52" s="185">
        <v>49</v>
      </c>
      <c r="T52" s="186" t="s">
        <v>400</v>
      </c>
    </row>
    <row r="53" spans="5:20" ht="23.25" thickBot="1">
      <c r="E53" s="109"/>
      <c r="F53" s="100" t="s">
        <v>197</v>
      </c>
      <c r="G53" s="98">
        <v>34</v>
      </c>
      <c r="H53" s="98">
        <v>25</v>
      </c>
      <c r="I53" s="99" t="s">
        <v>192</v>
      </c>
      <c r="J53" s="98">
        <v>45</v>
      </c>
      <c r="K53" s="99" t="s">
        <v>299</v>
      </c>
      <c r="L53" s="98">
        <v>50</v>
      </c>
      <c r="M53" s="99" t="s">
        <v>341</v>
      </c>
      <c r="N53" s="98">
        <v>57</v>
      </c>
      <c r="O53" s="99" t="s">
        <v>340</v>
      </c>
      <c r="P53" s="99"/>
      <c r="Q53" s="187" t="s">
        <v>202</v>
      </c>
      <c r="R53" s="185">
        <v>17</v>
      </c>
      <c r="S53" s="185">
        <v>80</v>
      </c>
      <c r="T53" s="186" t="s">
        <v>401</v>
      </c>
    </row>
    <row r="54" spans="5:20" ht="23.25" thickBot="1">
      <c r="E54" s="96"/>
      <c r="F54" s="100" t="s">
        <v>169</v>
      </c>
      <c r="G54" s="98">
        <v>13</v>
      </c>
      <c r="H54" s="98">
        <v>3</v>
      </c>
      <c r="I54" s="99" t="s">
        <v>170</v>
      </c>
      <c r="J54" s="98">
        <v>7</v>
      </c>
      <c r="K54" s="99" t="s">
        <v>290</v>
      </c>
      <c r="L54" s="98">
        <v>7</v>
      </c>
      <c r="M54" s="99" t="s">
        <v>290</v>
      </c>
      <c r="N54" s="98">
        <v>10</v>
      </c>
      <c r="O54" s="99" t="s">
        <v>319</v>
      </c>
      <c r="P54" s="99"/>
      <c r="Q54" s="187" t="s">
        <v>204</v>
      </c>
      <c r="R54" s="185">
        <v>6</v>
      </c>
      <c r="S54" s="185">
        <v>32</v>
      </c>
      <c r="T54" s="186" t="s">
        <v>402</v>
      </c>
    </row>
    <row r="55" spans="5:20" ht="23.25" thickBot="1">
      <c r="E55" s="100"/>
      <c r="F55" s="100" t="s">
        <v>180</v>
      </c>
      <c r="G55" s="98">
        <v>15</v>
      </c>
      <c r="H55" s="98">
        <v>10</v>
      </c>
      <c r="I55" s="99" t="s">
        <v>181</v>
      </c>
      <c r="J55" s="98">
        <v>17</v>
      </c>
      <c r="K55" s="99" t="s">
        <v>293</v>
      </c>
      <c r="L55" s="98">
        <v>18</v>
      </c>
      <c r="M55" s="99" t="s">
        <v>280</v>
      </c>
      <c r="N55" s="98">
        <v>22</v>
      </c>
      <c r="O55" s="99" t="s">
        <v>341</v>
      </c>
      <c r="P55" s="99"/>
      <c r="Q55" s="187" t="s">
        <v>206</v>
      </c>
      <c r="R55" s="185">
        <v>21</v>
      </c>
      <c r="S55" s="185">
        <v>71</v>
      </c>
      <c r="T55" s="186" t="s">
        <v>403</v>
      </c>
    </row>
    <row r="56" spans="5:20" ht="17.25" thickBot="1">
      <c r="E56" s="110"/>
      <c r="F56" s="97" t="s">
        <v>198</v>
      </c>
      <c r="G56" s="98">
        <v>27</v>
      </c>
      <c r="H56" s="98">
        <v>5</v>
      </c>
      <c r="I56" s="99" t="s">
        <v>199</v>
      </c>
      <c r="J56" s="98">
        <v>17</v>
      </c>
      <c r="K56" s="99" t="s">
        <v>226</v>
      </c>
      <c r="L56" s="98">
        <v>25</v>
      </c>
      <c r="M56" s="99" t="s">
        <v>296</v>
      </c>
      <c r="N56" s="98">
        <v>36</v>
      </c>
      <c r="O56" s="99" t="s">
        <v>304</v>
      </c>
      <c r="P56" s="99"/>
      <c r="Q56" s="184" t="s">
        <v>212</v>
      </c>
      <c r="R56" s="185">
        <v>21</v>
      </c>
      <c r="S56" s="185">
        <v>73</v>
      </c>
      <c r="T56" s="186" t="s">
        <v>404</v>
      </c>
    </row>
    <row r="57" spans="5:20" ht="17.25" thickBot="1">
      <c r="E57" s="112" t="s">
        <v>285</v>
      </c>
      <c r="F57" s="113"/>
      <c r="G57" s="104">
        <v>1213</v>
      </c>
      <c r="H57" s="105">
        <v>986</v>
      </c>
      <c r="I57" s="105" t="s">
        <v>207</v>
      </c>
      <c r="J57" s="104">
        <v>1828</v>
      </c>
      <c r="K57" s="105" t="s">
        <v>305</v>
      </c>
      <c r="L57" s="104">
        <v>2084</v>
      </c>
      <c r="M57" s="105" t="s">
        <v>344</v>
      </c>
      <c r="N57" s="104">
        <v>2751</v>
      </c>
      <c r="O57" s="105" t="s">
        <v>338</v>
      </c>
      <c r="P57" s="192"/>
      <c r="Q57" s="191"/>
      <c r="R57" s="189">
        <v>1213</v>
      </c>
      <c r="S57" s="189">
        <v>5265</v>
      </c>
      <c r="T57" s="190" t="s">
        <v>405</v>
      </c>
    </row>
    <row r="58" spans="5:20" ht="17.25" thickTop="1"/>
  </sheetData>
  <sortState ref="F37:O56">
    <sortCondition ref="F37:F56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고려대</vt:lpstr>
      <vt:lpstr>연세대</vt:lpstr>
      <vt:lpstr>경쟁률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Registered User</cp:lastModifiedBy>
  <dcterms:created xsi:type="dcterms:W3CDTF">2016-12-26T01:46:33Z</dcterms:created>
  <dcterms:modified xsi:type="dcterms:W3CDTF">2018-08-03T08:15:12Z</dcterms:modified>
</cp:coreProperties>
</file>